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PS01 - diagnostika" sheetId="2" r:id="rId2"/>
    <sheet name="PS02 - EZS" sheetId="3" r:id="rId3"/>
    <sheet name="VON - VRN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'PS01 - diagnostika'!$C$81:$L$192</definedName>
    <definedName name="_xlnm.Print_Area" localSheetId="1">'PS01 - diagnostika'!$C$4:$K$41,'PS01 - diagnostika'!$C$47:$K$63,'PS01 - diagnostika'!$C$69:$L$192</definedName>
    <definedName name="_xlnm.Print_Titles" localSheetId="1">'PS01 - diagnostika'!$81:$81</definedName>
    <definedName name="_xlnm._FilterDatabase" localSheetId="2" hidden="1">'PS02 - EZS'!$C$81:$L$135</definedName>
    <definedName name="_xlnm.Print_Area" localSheetId="2">'PS02 - EZS'!$C$4:$K$41,'PS02 - EZS'!$C$47:$K$63,'PS02 - EZS'!$C$69:$L$135</definedName>
    <definedName name="_xlnm.Print_Titles" localSheetId="2">'PS02 - EZS'!$81:$81</definedName>
    <definedName name="_xlnm._FilterDatabase" localSheetId="3" hidden="1">'VON - VRN'!$C$84:$L$102</definedName>
    <definedName name="_xlnm.Print_Area" localSheetId="3">'VON - VRN'!$C$4:$K$41,'VON - VRN'!$C$47:$K$66,'VON - VRN'!$C$72:$L$102</definedName>
    <definedName name="_xlnm.Print_Titles" localSheetId="3">'VON - VRN'!$84:$84</definedName>
    <definedName name="_xlnm.Print_Area" localSheetId="4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4" r="K39"/>
  <c r="K38"/>
  <c i="1" r="BA57"/>
  <c i="4" r="K37"/>
  <c i="1" r="AZ57"/>
  <c i="4" r="BI101"/>
  <c r="BH101"/>
  <c r="BG101"/>
  <c r="BF101"/>
  <c r="R101"/>
  <c r="Q101"/>
  <c r="X101"/>
  <c r="V101"/>
  <c r="T101"/>
  <c r="P101"/>
  <c r="BK101"/>
  <c r="K101"/>
  <c r="BE101"/>
  <c r="BI99"/>
  <c r="BH99"/>
  <c r="BG99"/>
  <c r="BF99"/>
  <c r="R99"/>
  <c r="R98"/>
  <c r="Q99"/>
  <c r="Q98"/>
  <c r="X99"/>
  <c r="X98"/>
  <c r="V99"/>
  <c r="V98"/>
  <c r="T99"/>
  <c r="T98"/>
  <c r="P99"/>
  <c r="BK99"/>
  <c r="BK98"/>
  <c r="K98"/>
  <c r="K99"/>
  <c r="BE99"/>
  <c r="K65"/>
  <c r="J65"/>
  <c r="I65"/>
  <c r="BI96"/>
  <c r="BH96"/>
  <c r="BG96"/>
  <c r="BF96"/>
  <c r="R96"/>
  <c r="R95"/>
  <c r="Q96"/>
  <c r="Q95"/>
  <c r="X96"/>
  <c r="X95"/>
  <c r="V96"/>
  <c r="V95"/>
  <c r="T96"/>
  <c r="T95"/>
  <c r="P96"/>
  <c r="BK96"/>
  <c r="BK95"/>
  <c r="K95"/>
  <c r="K96"/>
  <c r="BE96"/>
  <c r="K64"/>
  <c r="J64"/>
  <c r="I64"/>
  <c r="BI92"/>
  <c r="BH92"/>
  <c r="BG92"/>
  <c r="BF92"/>
  <c r="R92"/>
  <c r="Q92"/>
  <c r="X92"/>
  <c r="V92"/>
  <c r="T92"/>
  <c r="P92"/>
  <c r="BK92"/>
  <c r="K92"/>
  <c r="BE92"/>
  <c r="BI90"/>
  <c r="BH90"/>
  <c r="BG90"/>
  <c r="BF90"/>
  <c r="R90"/>
  <c r="Q90"/>
  <c r="X90"/>
  <c r="V90"/>
  <c r="T90"/>
  <c r="P90"/>
  <c r="BK90"/>
  <c r="K90"/>
  <c r="BE90"/>
  <c r="BI88"/>
  <c r="F39"/>
  <c i="1" r="BF57"/>
  <c i="4" r="BH88"/>
  <c r="F38"/>
  <c i="1" r="BE57"/>
  <c i="4" r="BG88"/>
  <c r="F37"/>
  <c i="1" r="BD57"/>
  <c i="4" r="BF88"/>
  <c r="K36"/>
  <c i="1" r="AY57"/>
  <c i="4" r="F36"/>
  <c i="1" r="BC57"/>
  <c i="4" r="R88"/>
  <c r="R87"/>
  <c r="R86"/>
  <c r="R85"/>
  <c r="J61"/>
  <c r="Q88"/>
  <c r="Q87"/>
  <c r="Q86"/>
  <c r="Q85"/>
  <c r="I61"/>
  <c r="X88"/>
  <c r="X87"/>
  <c r="X86"/>
  <c r="X85"/>
  <c r="V88"/>
  <c r="V87"/>
  <c r="V86"/>
  <c r="V85"/>
  <c r="T88"/>
  <c r="T87"/>
  <c r="T86"/>
  <c r="T85"/>
  <c i="1" r="AW57"/>
  <c i="4" r="P88"/>
  <c r="BK88"/>
  <c r="BK87"/>
  <c r="K87"/>
  <c r="BK86"/>
  <c r="K86"/>
  <c r="BK85"/>
  <c r="K85"/>
  <c r="K61"/>
  <c r="K32"/>
  <c i="1" r="AG57"/>
  <c i="4" r="K88"/>
  <c r="BE88"/>
  <c r="K35"/>
  <c i="1" r="AX57"/>
  <c i="4" r="F35"/>
  <c i="1" r="BB57"/>
  <c i="4" r="K63"/>
  <c r="J63"/>
  <c r="I63"/>
  <c r="K62"/>
  <c r="J62"/>
  <c r="I62"/>
  <c r="J82"/>
  <c r="F79"/>
  <c r="E77"/>
  <c r="K31"/>
  <c i="1" r="AT57"/>
  <c i="4" r="K30"/>
  <c i="1" r="AS57"/>
  <c i="4" r="J57"/>
  <c r="F54"/>
  <c r="E52"/>
  <c r="K41"/>
  <c r="J21"/>
  <c r="E21"/>
  <c r="J81"/>
  <c r="J56"/>
  <c r="J20"/>
  <c r="J18"/>
  <c r="E18"/>
  <c r="F82"/>
  <c r="F57"/>
  <c r="J17"/>
  <c r="J15"/>
  <c r="E15"/>
  <c r="F81"/>
  <c r="F56"/>
  <c r="J14"/>
  <c r="J12"/>
  <c r="J79"/>
  <c r="J54"/>
  <c r="E7"/>
  <c r="E75"/>
  <c r="E50"/>
  <c i="3" r="K39"/>
  <c r="K38"/>
  <c i="1" r="BA56"/>
  <c i="3" r="K37"/>
  <c i="1" r="AZ56"/>
  <c i="3" r="BI134"/>
  <c r="BH134"/>
  <c r="BG134"/>
  <c r="BF134"/>
  <c r="R134"/>
  <c r="Q134"/>
  <c r="X134"/>
  <c r="V134"/>
  <c r="T134"/>
  <c r="P134"/>
  <c r="BK134"/>
  <c r="K134"/>
  <c r="BE134"/>
  <c r="BI132"/>
  <c r="BH132"/>
  <c r="BG132"/>
  <c r="BF132"/>
  <c r="R132"/>
  <c r="Q132"/>
  <c r="X132"/>
  <c r="V132"/>
  <c r="T132"/>
  <c r="P132"/>
  <c r="BK132"/>
  <c r="K132"/>
  <c r="BE132"/>
  <c r="BI130"/>
  <c r="BH130"/>
  <c r="BG130"/>
  <c r="BF130"/>
  <c r="R130"/>
  <c r="Q130"/>
  <c r="X130"/>
  <c r="V130"/>
  <c r="T130"/>
  <c r="P130"/>
  <c r="BK130"/>
  <c r="K130"/>
  <c r="BE130"/>
  <c r="BI128"/>
  <c r="BH128"/>
  <c r="BG128"/>
  <c r="BF128"/>
  <c r="R128"/>
  <c r="Q128"/>
  <c r="X128"/>
  <c r="V128"/>
  <c r="T128"/>
  <c r="P128"/>
  <c r="BK128"/>
  <c r="K128"/>
  <c r="BE128"/>
  <c r="BI126"/>
  <c r="BH126"/>
  <c r="BG126"/>
  <c r="BF126"/>
  <c r="R126"/>
  <c r="Q126"/>
  <c r="X126"/>
  <c r="V126"/>
  <c r="T126"/>
  <c r="P126"/>
  <c r="BK126"/>
  <c r="K126"/>
  <c r="BE126"/>
  <c r="BI124"/>
  <c r="BH124"/>
  <c r="BG124"/>
  <c r="BF124"/>
  <c r="R124"/>
  <c r="Q124"/>
  <c r="X124"/>
  <c r="V124"/>
  <c r="T124"/>
  <c r="P124"/>
  <c r="BK124"/>
  <c r="K124"/>
  <c r="BE124"/>
  <c r="BI122"/>
  <c r="BH122"/>
  <c r="BG122"/>
  <c r="BF122"/>
  <c r="R122"/>
  <c r="R121"/>
  <c r="Q122"/>
  <c r="Q121"/>
  <c r="X122"/>
  <c r="X121"/>
  <c r="V122"/>
  <c r="V121"/>
  <c r="T122"/>
  <c r="T121"/>
  <c r="P122"/>
  <c r="BK122"/>
  <c r="BK121"/>
  <c r="K121"/>
  <c r="K122"/>
  <c r="BE122"/>
  <c r="K62"/>
  <c r="J62"/>
  <c r="I62"/>
  <c r="BI119"/>
  <c r="BH119"/>
  <c r="BG119"/>
  <c r="BF119"/>
  <c r="R119"/>
  <c r="Q119"/>
  <c r="X119"/>
  <c r="V119"/>
  <c r="T119"/>
  <c r="P119"/>
  <c r="BK119"/>
  <c r="K119"/>
  <c r="BE119"/>
  <c r="BI117"/>
  <c r="BH117"/>
  <c r="BG117"/>
  <c r="BF117"/>
  <c r="R117"/>
  <c r="Q117"/>
  <c r="X117"/>
  <c r="V117"/>
  <c r="T117"/>
  <c r="P117"/>
  <c r="BK117"/>
  <c r="K117"/>
  <c r="BE117"/>
  <c r="BI115"/>
  <c r="BH115"/>
  <c r="BG115"/>
  <c r="BF115"/>
  <c r="R115"/>
  <c r="Q115"/>
  <c r="X115"/>
  <c r="V115"/>
  <c r="T115"/>
  <c r="P115"/>
  <c r="BK115"/>
  <c r="K115"/>
  <c r="BE115"/>
  <c r="BI113"/>
  <c r="BH113"/>
  <c r="BG113"/>
  <c r="BF113"/>
  <c r="R113"/>
  <c r="Q113"/>
  <c r="X113"/>
  <c r="V113"/>
  <c r="T113"/>
  <c r="P113"/>
  <c r="BK113"/>
  <c r="K113"/>
  <c r="BE113"/>
  <c r="BI111"/>
  <c r="BH111"/>
  <c r="BG111"/>
  <c r="BF111"/>
  <c r="R111"/>
  <c r="Q111"/>
  <c r="X111"/>
  <c r="V111"/>
  <c r="T111"/>
  <c r="P111"/>
  <c r="BK111"/>
  <c r="K111"/>
  <c r="BE111"/>
  <c r="BI109"/>
  <c r="BH109"/>
  <c r="BG109"/>
  <c r="BF109"/>
  <c r="R109"/>
  <c r="Q109"/>
  <c r="X109"/>
  <c r="V109"/>
  <c r="T109"/>
  <c r="P109"/>
  <c r="BK109"/>
  <c r="K109"/>
  <c r="BE109"/>
  <c r="BI107"/>
  <c r="BH107"/>
  <c r="BG107"/>
  <c r="BF107"/>
  <c r="R107"/>
  <c r="Q107"/>
  <c r="X107"/>
  <c r="V107"/>
  <c r="T107"/>
  <c r="P107"/>
  <c r="BK107"/>
  <c r="K107"/>
  <c r="BE107"/>
  <c r="BI105"/>
  <c r="BH105"/>
  <c r="BG105"/>
  <c r="BF105"/>
  <c r="R105"/>
  <c r="Q105"/>
  <c r="X105"/>
  <c r="V105"/>
  <c r="T105"/>
  <c r="P105"/>
  <c r="BK105"/>
  <c r="K105"/>
  <c r="BE105"/>
  <c r="BI103"/>
  <c r="BH103"/>
  <c r="BG103"/>
  <c r="BF103"/>
  <c r="R103"/>
  <c r="Q103"/>
  <c r="X103"/>
  <c r="V103"/>
  <c r="T103"/>
  <c r="P103"/>
  <c r="BK103"/>
  <c r="K103"/>
  <c r="BE103"/>
  <c r="BI101"/>
  <c r="BH101"/>
  <c r="BG101"/>
  <c r="BF101"/>
  <c r="R101"/>
  <c r="Q101"/>
  <c r="X101"/>
  <c r="V101"/>
  <c r="T101"/>
  <c r="P101"/>
  <c r="BK101"/>
  <c r="K101"/>
  <c r="BE101"/>
  <c r="BI99"/>
  <c r="BH99"/>
  <c r="BG99"/>
  <c r="BF99"/>
  <c r="R99"/>
  <c r="Q99"/>
  <c r="X99"/>
  <c r="V99"/>
  <c r="T99"/>
  <c r="P99"/>
  <c r="BK99"/>
  <c r="K99"/>
  <c r="BE99"/>
  <c r="BI97"/>
  <c r="BH97"/>
  <c r="BG97"/>
  <c r="BF97"/>
  <c r="R97"/>
  <c r="Q97"/>
  <c r="X97"/>
  <c r="V97"/>
  <c r="T97"/>
  <c r="P97"/>
  <c r="BK97"/>
  <c r="K97"/>
  <c r="BE97"/>
  <c r="BI95"/>
  <c r="BH95"/>
  <c r="BG95"/>
  <c r="BF95"/>
  <c r="R95"/>
  <c r="Q95"/>
  <c r="X95"/>
  <c r="V95"/>
  <c r="T95"/>
  <c r="P95"/>
  <c r="BK95"/>
  <c r="K95"/>
  <c r="BE95"/>
  <c r="BI93"/>
  <c r="BH93"/>
  <c r="BG93"/>
  <c r="BF93"/>
  <c r="R93"/>
  <c r="Q93"/>
  <c r="X93"/>
  <c r="V93"/>
  <c r="T93"/>
  <c r="P93"/>
  <c r="BK93"/>
  <c r="K93"/>
  <c r="BE93"/>
  <c r="BI91"/>
  <c r="BH91"/>
  <c r="BG91"/>
  <c r="BF91"/>
  <c r="R91"/>
  <c r="Q91"/>
  <c r="X91"/>
  <c r="V91"/>
  <c r="T91"/>
  <c r="P91"/>
  <c r="BK91"/>
  <c r="K91"/>
  <c r="BE91"/>
  <c r="BI89"/>
  <c r="BH89"/>
  <c r="BG89"/>
  <c r="BF89"/>
  <c r="R89"/>
  <c r="Q89"/>
  <c r="X89"/>
  <c r="V89"/>
  <c r="T89"/>
  <c r="P89"/>
  <c r="BK89"/>
  <c r="K89"/>
  <c r="BE89"/>
  <c r="BI87"/>
  <c r="BH87"/>
  <c r="BG87"/>
  <c r="BF87"/>
  <c r="R87"/>
  <c r="Q87"/>
  <c r="X87"/>
  <c r="V87"/>
  <c r="T87"/>
  <c r="P87"/>
  <c r="BK87"/>
  <c r="K87"/>
  <c r="BE87"/>
  <c r="BI85"/>
  <c r="BH85"/>
  <c r="BG85"/>
  <c r="BF85"/>
  <c r="R85"/>
  <c r="Q85"/>
  <c r="X85"/>
  <c r="V85"/>
  <c r="T85"/>
  <c r="P85"/>
  <c r="BK85"/>
  <c r="K85"/>
  <c r="BE85"/>
  <c r="BI83"/>
  <c r="F39"/>
  <c i="1" r="BF56"/>
  <c i="3" r="BH83"/>
  <c r="F38"/>
  <c i="1" r="BE56"/>
  <c i="3" r="BG83"/>
  <c r="F37"/>
  <c i="1" r="BD56"/>
  <c i="3" r="BF83"/>
  <c r="K36"/>
  <c i="1" r="AY56"/>
  <c i="3" r="F36"/>
  <c i="1" r="BC56"/>
  <c i="3" r="R83"/>
  <c r="R82"/>
  <c r="J61"/>
  <c r="Q83"/>
  <c r="Q82"/>
  <c r="I61"/>
  <c r="X83"/>
  <c r="X82"/>
  <c r="V83"/>
  <c r="V82"/>
  <c r="T83"/>
  <c r="T82"/>
  <c i="1" r="AW56"/>
  <c i="3" r="P83"/>
  <c r="BK83"/>
  <c r="BK82"/>
  <c r="K82"/>
  <c r="K61"/>
  <c r="K32"/>
  <c i="1" r="AG56"/>
  <c i="3" r="K83"/>
  <c r="BE83"/>
  <c r="K35"/>
  <c i="1" r="AX56"/>
  <c i="3" r="F35"/>
  <c i="1" r="BB56"/>
  <c i="3" r="J79"/>
  <c r="F76"/>
  <c r="E74"/>
  <c r="K31"/>
  <c i="1" r="AT56"/>
  <c i="3" r="K30"/>
  <c i="1" r="AS56"/>
  <c i="3" r="J57"/>
  <c r="F54"/>
  <c r="E52"/>
  <c r="K41"/>
  <c r="J21"/>
  <c r="E21"/>
  <c r="J78"/>
  <c r="J56"/>
  <c r="J20"/>
  <c r="J18"/>
  <c r="E18"/>
  <c r="F79"/>
  <c r="F57"/>
  <c r="J17"/>
  <c r="J15"/>
  <c r="E15"/>
  <c r="F78"/>
  <c r="F56"/>
  <c r="J14"/>
  <c r="J12"/>
  <c r="J76"/>
  <c r="J54"/>
  <c r="E7"/>
  <c r="E72"/>
  <c r="E50"/>
  <c i="2" r="K39"/>
  <c r="K38"/>
  <c i="1" r="BA55"/>
  <c i="2" r="K37"/>
  <c i="1" r="AZ55"/>
  <c i="2" r="BI191"/>
  <c r="BH191"/>
  <c r="BG191"/>
  <c r="BF191"/>
  <c r="R191"/>
  <c r="Q191"/>
  <c r="X191"/>
  <c r="V191"/>
  <c r="T191"/>
  <c r="P191"/>
  <c r="BK191"/>
  <c r="K191"/>
  <c r="BE191"/>
  <c r="BI189"/>
  <c r="BH189"/>
  <c r="BG189"/>
  <c r="BF189"/>
  <c r="R189"/>
  <c r="Q189"/>
  <c r="X189"/>
  <c r="V189"/>
  <c r="T189"/>
  <c r="P189"/>
  <c r="BK189"/>
  <c r="K189"/>
  <c r="BE189"/>
  <c r="BI187"/>
  <c r="BH187"/>
  <c r="BG187"/>
  <c r="BF187"/>
  <c r="R187"/>
  <c r="Q187"/>
  <c r="X187"/>
  <c r="V187"/>
  <c r="T187"/>
  <c r="P187"/>
  <c r="BK187"/>
  <c r="K187"/>
  <c r="BE187"/>
  <c r="BI185"/>
  <c r="BH185"/>
  <c r="BG185"/>
  <c r="BF185"/>
  <c r="R185"/>
  <c r="Q185"/>
  <c r="X185"/>
  <c r="V185"/>
  <c r="T185"/>
  <c r="P185"/>
  <c r="BK185"/>
  <c r="K185"/>
  <c r="BE185"/>
  <c r="BI183"/>
  <c r="BH183"/>
  <c r="BG183"/>
  <c r="BF183"/>
  <c r="R183"/>
  <c r="Q183"/>
  <c r="X183"/>
  <c r="V183"/>
  <c r="T183"/>
  <c r="P183"/>
  <c r="BK183"/>
  <c r="K183"/>
  <c r="BE183"/>
  <c r="BI181"/>
  <c r="BH181"/>
  <c r="BG181"/>
  <c r="BF181"/>
  <c r="R181"/>
  <c r="Q181"/>
  <c r="X181"/>
  <c r="V181"/>
  <c r="T181"/>
  <c r="P181"/>
  <c r="BK181"/>
  <c r="K181"/>
  <c r="BE181"/>
  <c r="BI179"/>
  <c r="BH179"/>
  <c r="BG179"/>
  <c r="BF179"/>
  <c r="R179"/>
  <c r="Q179"/>
  <c r="X179"/>
  <c r="V179"/>
  <c r="T179"/>
  <c r="P179"/>
  <c r="BK179"/>
  <c r="K179"/>
  <c r="BE179"/>
  <c r="BI177"/>
  <c r="BH177"/>
  <c r="BG177"/>
  <c r="BF177"/>
  <c r="R177"/>
  <c r="Q177"/>
  <c r="X177"/>
  <c r="V177"/>
  <c r="T177"/>
  <c r="P177"/>
  <c r="BK177"/>
  <c r="K177"/>
  <c r="BE177"/>
  <c r="BI175"/>
  <c r="BH175"/>
  <c r="BG175"/>
  <c r="BF175"/>
  <c r="R175"/>
  <c r="Q175"/>
  <c r="X175"/>
  <c r="V175"/>
  <c r="T175"/>
  <c r="P175"/>
  <c r="BK175"/>
  <c r="K175"/>
  <c r="BE175"/>
  <c r="BI173"/>
  <c r="BH173"/>
  <c r="BG173"/>
  <c r="BF173"/>
  <c r="R173"/>
  <c r="Q173"/>
  <c r="X173"/>
  <c r="V173"/>
  <c r="T173"/>
  <c r="P173"/>
  <c r="BK173"/>
  <c r="K173"/>
  <c r="BE173"/>
  <c r="BI171"/>
  <c r="BH171"/>
  <c r="BG171"/>
  <c r="BF171"/>
  <c r="R171"/>
  <c r="Q171"/>
  <c r="X171"/>
  <c r="V171"/>
  <c r="T171"/>
  <c r="P171"/>
  <c r="BK171"/>
  <c r="K171"/>
  <c r="BE171"/>
  <c r="BI169"/>
  <c r="BH169"/>
  <c r="BG169"/>
  <c r="BF169"/>
  <c r="R169"/>
  <c r="Q169"/>
  <c r="X169"/>
  <c r="V169"/>
  <c r="T169"/>
  <c r="P169"/>
  <c r="BK169"/>
  <c r="K169"/>
  <c r="BE169"/>
  <c r="BI167"/>
  <c r="BH167"/>
  <c r="BG167"/>
  <c r="BF167"/>
  <c r="R167"/>
  <c r="Q167"/>
  <c r="X167"/>
  <c r="V167"/>
  <c r="T167"/>
  <c r="P167"/>
  <c r="BK167"/>
  <c r="K167"/>
  <c r="BE167"/>
  <c r="BI165"/>
  <c r="BH165"/>
  <c r="BG165"/>
  <c r="BF165"/>
  <c r="R165"/>
  <c r="Q165"/>
  <c r="X165"/>
  <c r="V165"/>
  <c r="T165"/>
  <c r="P165"/>
  <c r="BK165"/>
  <c r="K165"/>
  <c r="BE165"/>
  <c r="BI163"/>
  <c r="BH163"/>
  <c r="BG163"/>
  <c r="BF163"/>
  <c r="R163"/>
  <c r="Q163"/>
  <c r="X163"/>
  <c r="V163"/>
  <c r="T163"/>
  <c r="P163"/>
  <c r="BK163"/>
  <c r="K163"/>
  <c r="BE163"/>
  <c r="BI161"/>
  <c r="BH161"/>
  <c r="BG161"/>
  <c r="BF161"/>
  <c r="R161"/>
  <c r="Q161"/>
  <c r="X161"/>
  <c r="V161"/>
  <c r="T161"/>
  <c r="P161"/>
  <c r="BK161"/>
  <c r="K161"/>
  <c r="BE161"/>
  <c r="BI159"/>
  <c r="BH159"/>
  <c r="BG159"/>
  <c r="BF159"/>
  <c r="R159"/>
  <c r="Q159"/>
  <c r="X159"/>
  <c r="V159"/>
  <c r="T159"/>
  <c r="P159"/>
  <c r="BK159"/>
  <c r="K159"/>
  <c r="BE159"/>
  <c r="BI157"/>
  <c r="BH157"/>
  <c r="BG157"/>
  <c r="BF157"/>
  <c r="R157"/>
  <c r="Q157"/>
  <c r="X157"/>
  <c r="V157"/>
  <c r="T157"/>
  <c r="P157"/>
  <c r="BK157"/>
  <c r="K157"/>
  <c r="BE157"/>
  <c r="BI155"/>
  <c r="BH155"/>
  <c r="BG155"/>
  <c r="BF155"/>
  <c r="R155"/>
  <c r="Q155"/>
  <c r="X155"/>
  <c r="V155"/>
  <c r="T155"/>
  <c r="P155"/>
  <c r="BK155"/>
  <c r="K155"/>
  <c r="BE155"/>
  <c r="BI153"/>
  <c r="BH153"/>
  <c r="BG153"/>
  <c r="BF153"/>
  <c r="R153"/>
  <c r="Q153"/>
  <c r="X153"/>
  <c r="V153"/>
  <c r="T153"/>
  <c r="P153"/>
  <c r="BK153"/>
  <c r="K153"/>
  <c r="BE153"/>
  <c r="BI151"/>
  <c r="BH151"/>
  <c r="BG151"/>
  <c r="BF151"/>
  <c r="R151"/>
  <c r="Q151"/>
  <c r="X151"/>
  <c r="V151"/>
  <c r="T151"/>
  <c r="P151"/>
  <c r="BK151"/>
  <c r="K151"/>
  <c r="BE151"/>
  <c r="BI149"/>
  <c r="BH149"/>
  <c r="BG149"/>
  <c r="BF149"/>
  <c r="R149"/>
  <c r="Q149"/>
  <c r="X149"/>
  <c r="V149"/>
  <c r="T149"/>
  <c r="P149"/>
  <c r="BK149"/>
  <c r="K149"/>
  <c r="BE149"/>
  <c r="BI147"/>
  <c r="BH147"/>
  <c r="BG147"/>
  <c r="BF147"/>
  <c r="R147"/>
  <c r="Q147"/>
  <c r="X147"/>
  <c r="V147"/>
  <c r="T147"/>
  <c r="P147"/>
  <c r="BK147"/>
  <c r="K147"/>
  <c r="BE147"/>
  <c r="BI145"/>
  <c r="BH145"/>
  <c r="BG145"/>
  <c r="BF145"/>
  <c r="R145"/>
  <c r="Q145"/>
  <c r="X145"/>
  <c r="V145"/>
  <c r="T145"/>
  <c r="P145"/>
  <c r="BK145"/>
  <c r="K145"/>
  <c r="BE145"/>
  <c r="BI143"/>
  <c r="BH143"/>
  <c r="BG143"/>
  <c r="BF143"/>
  <c r="R143"/>
  <c r="Q143"/>
  <c r="X143"/>
  <c r="V143"/>
  <c r="T143"/>
  <c r="P143"/>
  <c r="BK143"/>
  <c r="K143"/>
  <c r="BE143"/>
  <c r="BI141"/>
  <c r="BH141"/>
  <c r="BG141"/>
  <c r="BF141"/>
  <c r="R141"/>
  <c r="Q141"/>
  <c r="X141"/>
  <c r="V141"/>
  <c r="T141"/>
  <c r="P141"/>
  <c r="BK141"/>
  <c r="K141"/>
  <c r="BE141"/>
  <c r="BI139"/>
  <c r="BH139"/>
  <c r="BG139"/>
  <c r="BF139"/>
  <c r="R139"/>
  <c r="Q139"/>
  <c r="X139"/>
  <c r="V139"/>
  <c r="T139"/>
  <c r="P139"/>
  <c r="BK139"/>
  <c r="K139"/>
  <c r="BE139"/>
  <c r="BI136"/>
  <c r="BH136"/>
  <c r="BG136"/>
  <c r="BF136"/>
  <c r="R136"/>
  <c r="Q136"/>
  <c r="X136"/>
  <c r="V136"/>
  <c r="T136"/>
  <c r="P136"/>
  <c r="BK136"/>
  <c r="K136"/>
  <c r="BE136"/>
  <c r="BI134"/>
  <c r="BH134"/>
  <c r="BG134"/>
  <c r="BF134"/>
  <c r="R134"/>
  <c r="Q134"/>
  <c r="X134"/>
  <c r="V134"/>
  <c r="T134"/>
  <c r="P134"/>
  <c r="BK134"/>
  <c r="K134"/>
  <c r="BE134"/>
  <c r="BI132"/>
  <c r="BH132"/>
  <c r="BG132"/>
  <c r="BF132"/>
  <c r="R132"/>
  <c r="Q132"/>
  <c r="X132"/>
  <c r="V132"/>
  <c r="T132"/>
  <c r="P132"/>
  <c r="BK132"/>
  <c r="K132"/>
  <c r="BE132"/>
  <c r="BI130"/>
  <c r="BH130"/>
  <c r="BG130"/>
  <c r="BF130"/>
  <c r="R130"/>
  <c r="Q130"/>
  <c r="X130"/>
  <c r="V130"/>
  <c r="T130"/>
  <c r="P130"/>
  <c r="BK130"/>
  <c r="K130"/>
  <c r="BE130"/>
  <c r="BI128"/>
  <c r="BH128"/>
  <c r="BG128"/>
  <c r="BF128"/>
  <c r="R128"/>
  <c r="Q128"/>
  <c r="X128"/>
  <c r="V128"/>
  <c r="T128"/>
  <c r="P128"/>
  <c r="BK128"/>
  <c r="K128"/>
  <c r="BE128"/>
  <c r="BI126"/>
  <c r="BH126"/>
  <c r="BG126"/>
  <c r="BF126"/>
  <c r="R126"/>
  <c r="Q126"/>
  <c r="X126"/>
  <c r="V126"/>
  <c r="T126"/>
  <c r="P126"/>
  <c r="BK126"/>
  <c r="K126"/>
  <c r="BE126"/>
  <c r="BI124"/>
  <c r="BH124"/>
  <c r="BG124"/>
  <c r="BF124"/>
  <c r="R124"/>
  <c r="Q124"/>
  <c r="X124"/>
  <c r="V124"/>
  <c r="T124"/>
  <c r="P124"/>
  <c r="BK124"/>
  <c r="K124"/>
  <c r="BE124"/>
  <c r="BI122"/>
  <c r="BH122"/>
  <c r="BG122"/>
  <c r="BF122"/>
  <c r="R122"/>
  <c r="Q122"/>
  <c r="X122"/>
  <c r="V122"/>
  <c r="T122"/>
  <c r="P122"/>
  <c r="BK122"/>
  <c r="K122"/>
  <c r="BE122"/>
  <c r="BI120"/>
  <c r="BH120"/>
  <c r="BG120"/>
  <c r="BF120"/>
  <c r="R120"/>
  <c r="Q120"/>
  <c r="X120"/>
  <c r="V120"/>
  <c r="T120"/>
  <c r="P120"/>
  <c r="BK120"/>
  <c r="K120"/>
  <c r="BE120"/>
  <c r="BI118"/>
  <c r="BH118"/>
  <c r="BG118"/>
  <c r="BF118"/>
  <c r="R118"/>
  <c r="Q118"/>
  <c r="X118"/>
  <c r="V118"/>
  <c r="T118"/>
  <c r="P118"/>
  <c r="BK118"/>
  <c r="K118"/>
  <c r="BE118"/>
  <c r="BI116"/>
  <c r="BH116"/>
  <c r="BG116"/>
  <c r="BF116"/>
  <c r="R116"/>
  <c r="Q116"/>
  <c r="X116"/>
  <c r="V116"/>
  <c r="T116"/>
  <c r="P116"/>
  <c r="BK116"/>
  <c r="K116"/>
  <c r="BE116"/>
  <c r="BI114"/>
  <c r="BH114"/>
  <c r="BG114"/>
  <c r="BF114"/>
  <c r="R114"/>
  <c r="Q114"/>
  <c r="X114"/>
  <c r="V114"/>
  <c r="T114"/>
  <c r="P114"/>
  <c r="BK114"/>
  <c r="K114"/>
  <c r="BE114"/>
  <c r="BI112"/>
  <c r="BH112"/>
  <c r="BG112"/>
  <c r="BF112"/>
  <c r="R112"/>
  <c r="Q112"/>
  <c r="X112"/>
  <c r="V112"/>
  <c r="T112"/>
  <c r="P112"/>
  <c r="BK112"/>
  <c r="K112"/>
  <c r="BE112"/>
  <c r="BI110"/>
  <c r="BH110"/>
  <c r="BG110"/>
  <c r="BF110"/>
  <c r="R110"/>
  <c r="Q110"/>
  <c r="X110"/>
  <c r="V110"/>
  <c r="T110"/>
  <c r="P110"/>
  <c r="BK110"/>
  <c r="K110"/>
  <c r="BE110"/>
  <c r="BI108"/>
  <c r="BH108"/>
  <c r="BG108"/>
  <c r="BF108"/>
  <c r="R108"/>
  <c r="Q108"/>
  <c r="X108"/>
  <c r="V108"/>
  <c r="T108"/>
  <c r="P108"/>
  <c r="BK108"/>
  <c r="K108"/>
  <c r="BE108"/>
  <c r="BI106"/>
  <c r="BH106"/>
  <c r="BG106"/>
  <c r="BF106"/>
  <c r="R106"/>
  <c r="Q106"/>
  <c r="X106"/>
  <c r="V106"/>
  <c r="T106"/>
  <c r="P106"/>
  <c r="BK106"/>
  <c r="K106"/>
  <c r="BE106"/>
  <c r="BI104"/>
  <c r="BH104"/>
  <c r="BG104"/>
  <c r="BF104"/>
  <c r="R104"/>
  <c r="Q104"/>
  <c r="X104"/>
  <c r="V104"/>
  <c r="T104"/>
  <c r="P104"/>
  <c r="BK104"/>
  <c r="K104"/>
  <c r="BE104"/>
  <c r="BI102"/>
  <c r="BH102"/>
  <c r="BG102"/>
  <c r="BF102"/>
  <c r="R102"/>
  <c r="Q102"/>
  <c r="X102"/>
  <c r="V102"/>
  <c r="T102"/>
  <c r="P102"/>
  <c r="BK102"/>
  <c r="K102"/>
  <c r="BE102"/>
  <c r="BI100"/>
  <c r="BH100"/>
  <c r="BG100"/>
  <c r="BF100"/>
  <c r="R100"/>
  <c r="Q100"/>
  <c r="X100"/>
  <c r="V100"/>
  <c r="T100"/>
  <c r="P100"/>
  <c r="BK100"/>
  <c r="K100"/>
  <c r="BE100"/>
  <c r="BI98"/>
  <c r="BH98"/>
  <c r="BG98"/>
  <c r="BF98"/>
  <c r="R98"/>
  <c r="Q98"/>
  <c r="X98"/>
  <c r="V98"/>
  <c r="T98"/>
  <c r="P98"/>
  <c r="BK98"/>
  <c r="K98"/>
  <c r="BE98"/>
  <c r="BI96"/>
  <c r="BH96"/>
  <c r="BG96"/>
  <c r="BF96"/>
  <c r="R96"/>
  <c r="Q96"/>
  <c r="X96"/>
  <c r="V96"/>
  <c r="T96"/>
  <c r="P96"/>
  <c r="BK96"/>
  <c r="K96"/>
  <c r="BE96"/>
  <c r="BI94"/>
  <c r="BH94"/>
  <c r="BG94"/>
  <c r="BF94"/>
  <c r="R94"/>
  <c r="Q94"/>
  <c r="X94"/>
  <c r="V94"/>
  <c r="T94"/>
  <c r="P94"/>
  <c r="BK94"/>
  <c r="K94"/>
  <c r="BE94"/>
  <c r="BI92"/>
  <c r="BH92"/>
  <c r="BG92"/>
  <c r="BF92"/>
  <c r="R92"/>
  <c r="Q92"/>
  <c r="X92"/>
  <c r="V92"/>
  <c r="T92"/>
  <c r="P92"/>
  <c r="BK92"/>
  <c r="K92"/>
  <c r="BE92"/>
  <c r="BI90"/>
  <c r="BH90"/>
  <c r="BG90"/>
  <c r="BF90"/>
  <c r="R90"/>
  <c r="Q90"/>
  <c r="X90"/>
  <c r="V90"/>
  <c r="T90"/>
  <c r="P90"/>
  <c r="BK90"/>
  <c r="K90"/>
  <c r="BE90"/>
  <c r="BI88"/>
  <c r="BH88"/>
  <c r="BG88"/>
  <c r="BF88"/>
  <c r="R88"/>
  <c r="Q88"/>
  <c r="X88"/>
  <c r="V88"/>
  <c r="T88"/>
  <c r="P88"/>
  <c r="BK88"/>
  <c r="K88"/>
  <c r="BE88"/>
  <c r="BI86"/>
  <c r="BH86"/>
  <c r="BG86"/>
  <c r="BF86"/>
  <c r="R86"/>
  <c r="Q86"/>
  <c r="X86"/>
  <c r="V86"/>
  <c r="T86"/>
  <c r="P86"/>
  <c r="BK86"/>
  <c r="K86"/>
  <c r="BE86"/>
  <c r="BI84"/>
  <c r="F39"/>
  <c i="1" r="BF55"/>
  <c i="2" r="BH84"/>
  <c r="F38"/>
  <c i="1" r="BE55"/>
  <c i="2" r="BG84"/>
  <c r="F37"/>
  <c i="1" r="BD55"/>
  <c i="2" r="BF84"/>
  <c r="K36"/>
  <c i="1" r="AY55"/>
  <c i="2" r="F36"/>
  <c i="1" r="BC55"/>
  <c i="2" r="R84"/>
  <c r="R83"/>
  <c r="R82"/>
  <c r="J61"/>
  <c r="Q84"/>
  <c r="Q83"/>
  <c r="Q82"/>
  <c r="I61"/>
  <c r="X84"/>
  <c r="X83"/>
  <c r="X82"/>
  <c r="V84"/>
  <c r="V83"/>
  <c r="V82"/>
  <c r="T84"/>
  <c r="T83"/>
  <c r="T82"/>
  <c i="1" r="AW55"/>
  <c i="2" r="P84"/>
  <c r="BK84"/>
  <c r="BK83"/>
  <c r="K83"/>
  <c r="BK82"/>
  <c r="K82"/>
  <c r="K61"/>
  <c r="K32"/>
  <c i="1" r="AG55"/>
  <c i="2" r="K84"/>
  <c r="BE84"/>
  <c r="K35"/>
  <c i="1" r="AX55"/>
  <c i="2" r="F35"/>
  <c i="1" r="BB55"/>
  <c i="2" r="K62"/>
  <c r="J62"/>
  <c r="I62"/>
  <c r="J79"/>
  <c r="F76"/>
  <c r="E74"/>
  <c r="K31"/>
  <c i="1" r="AT55"/>
  <c i="2" r="K30"/>
  <c i="1" r="AS55"/>
  <c i="2" r="J57"/>
  <c r="F54"/>
  <c r="E52"/>
  <c r="K41"/>
  <c r="J21"/>
  <c r="E21"/>
  <c r="J78"/>
  <c r="J56"/>
  <c r="J20"/>
  <c r="J18"/>
  <c r="E18"/>
  <c r="F79"/>
  <c r="F57"/>
  <c r="J17"/>
  <c r="J15"/>
  <c r="E15"/>
  <c r="F78"/>
  <c r="F56"/>
  <c r="J14"/>
  <c r="J12"/>
  <c r="J76"/>
  <c r="J54"/>
  <c r="E7"/>
  <c r="E72"/>
  <c r="E50"/>
  <c i="1" r="BF54"/>
  <c r="W33"/>
  <c r="BE54"/>
  <c r="W32"/>
  <c r="BD54"/>
  <c r="W31"/>
  <c r="BC54"/>
  <c r="W30"/>
  <c r="BB54"/>
  <c r="W29"/>
  <c r="BA54"/>
  <c r="AZ54"/>
  <c r="AY54"/>
  <c r="AK30"/>
  <c r="AX54"/>
  <c r="AK29"/>
  <c r="AW54"/>
  <c r="AV54"/>
  <c r="AU54"/>
  <c r="AT54"/>
  <c r="AS54"/>
  <c r="AG54"/>
  <c r="AK26"/>
  <c r="AV57"/>
  <c r="AN57"/>
  <c r="AV56"/>
  <c r="AN56"/>
  <c r="AV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<sst xmlns="http://schemas.openxmlformats.org/spreadsheetml/2006/main">
  <si>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</si>
  <si>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</si>
  <si>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</si>
  <si>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</si>
  <si>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</si>
  <si>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True</t>
  </si>
  <si>
    <t>{d9db144e-3052-43c0-a5fa-becd2a3ea4e7}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</si>
  <si>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</si>
  <si>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</si>
  <si>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</si>
  <si>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</si>
  <si>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</si>
  <si>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</si>
  <si>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</si>
  <si>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</si>
  <si>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64019xxx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</si>
  <si>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</si>
  <si>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</si>
  <si>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měřicí diagnostiky v žst. Krasíkov, Rudoltice</t>
  </si>
  <si>
    <t>KSO:</t>
  </si>
  <si>
    <t/>
  </si>
  <si>
    <t>CC-CZ:</t>
  </si>
  <si>
    <t>Místo:</t>
  </si>
  <si>
    <t>Krasíkov- Rudoltice</t>
  </si>
  <si>
    <t>Datum:</t>
  </si>
  <si>
    <t>9. 9. 2019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</si>
  <si>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</si>
  <si>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</si>
  <si>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</si>
  <si>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</si>
  <si>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</si>
  <si>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</si>
  <si>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</si>
  <si>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Zpracovatel:</t>
  </si>
  <si>
    <t>Slezák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</si>
  <si>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</si>
  <si>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</si>
  <si>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</si>
  <si>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</si>
  <si>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</si>
  <si>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</si>
  <si>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</si>
  <si>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</si>
  <si>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</si>
  <si>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</si>
  <si>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</si>
  <si>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</si>
  <si>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</si>
  <si>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</si>
  <si>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</si>
  <si>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</si>
  <si>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</si>
  <si>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</si>
  <si>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</si>
  <si>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</si>
  <si>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</si>
  <si>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</si>
  <si>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</si>
  <si>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</si>
  <si>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</si>
  <si>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</si>
  <si>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</si>
  <si>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</si>
  <si>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</si>
  <si>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</si>
  <si>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</si>
  <si>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</si>
  <si>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</si>
  <si>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</si>
  <si>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</si>
  <si>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</si>
  <si>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</si>
  <si>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</si>
  <si>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</si>
  <si>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</si>
  <si>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</si>
  <si>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</si>
  <si>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</si>
  <si>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PS01</t>
  </si>
  <si>
    <t>diagnostika</t>
  </si>
  <si>
    <t>PRO</t>
  </si>
  <si>
    <t>1</t>
  </si>
  <si>
    <t>{ec6b119c-63bf-4553-878b-82fbfaff160a}</t>
  </si>
  <si>
    <t>2</t>
  </si>
  <si>
    <t>PS02</t>
  </si>
  <si>
    <t>EZS</t>
  </si>
  <si>
    <t>{20aa0e84-a8f5-4ffa-beb8-e773f79735e4}</t>
  </si>
  <si>
    <t>VON</t>
  </si>
  <si>
    <t>VRN</t>
  </si>
  <si>
    <t>{054161f4-95f4-41a8-b8db-0c51068ee4f6}</t>
  </si>
  <si>
    <t>KRYCÍ LIST SOUPISU PRACÍ</t>
  </si>
  <si>
    <t>Objekt:</t>
  </si>
  <si>
    <t>PS01 - diagnostika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</si>
  <si>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</si>
  <si>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</si>
  <si>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</si>
  <si>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</si>
  <si>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</si>
  <si>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</si>
  <si>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</si>
  <si>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</si>
  <si>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</si>
  <si>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</si>
  <si>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</si>
  <si>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</si>
  <si>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</si>
  <si>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</si>
  <si>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</si>
  <si>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</si>
  <si>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</si>
  <si>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</si>
  <si>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</si>
  <si>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</si>
  <si>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</si>
  <si>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</si>
  <si>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</si>
  <si>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</si>
  <si>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</si>
  <si>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</si>
  <si>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</si>
  <si>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</si>
  <si>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</si>
  <si>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</si>
  <si>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M</t>
  </si>
  <si>
    <t>7592500331R</t>
  </si>
  <si>
    <t>Jednotka DMS-T/EKO v.č. 805425026</t>
  </si>
  <si>
    <t>kus</t>
  </si>
  <si>
    <t>128</t>
  </si>
  <si>
    <t>451331413</t>
  </si>
  <si>
    <t>PP</t>
  </si>
  <si>
    <t>Jednotka DMS-T/EKO</t>
  </si>
  <si>
    <t>7593320433R</t>
  </si>
  <si>
    <t xml:space="preserve">Jednotka NMOD2 v.č.805425030 </t>
  </si>
  <si>
    <t>-2105169227</t>
  </si>
  <si>
    <t xml:space="preserve">Jednotka NMOD2-24V </t>
  </si>
  <si>
    <t>3</t>
  </si>
  <si>
    <t>7592500332R</t>
  </si>
  <si>
    <t xml:space="preserve">kostra elektroniky  v.č. 727819002</t>
  </si>
  <si>
    <t>ks</t>
  </si>
  <si>
    <t>-1549974220</t>
  </si>
  <si>
    <t>7592500333R</t>
  </si>
  <si>
    <t xml:space="preserve">Jednotka JDA2  v.č. 801165019</t>
  </si>
  <si>
    <t>-1880619042</t>
  </si>
  <si>
    <t>5</t>
  </si>
  <si>
    <t>7592500334R</t>
  </si>
  <si>
    <t>Jednotka DMS-U s pro měření napětí DC a AC</t>
  </si>
  <si>
    <t>464408940</t>
  </si>
  <si>
    <t>6</t>
  </si>
  <si>
    <t>7592500335R</t>
  </si>
  <si>
    <t>deska svorek JDA s modemem v.č. 801165004</t>
  </si>
  <si>
    <t>905012402</t>
  </si>
  <si>
    <t>7</t>
  </si>
  <si>
    <t>7592500336R</t>
  </si>
  <si>
    <t>deska zadní ZDMS-U k DMS-U v.č.805425044</t>
  </si>
  <si>
    <t>-1339943991</t>
  </si>
  <si>
    <t>8</t>
  </si>
  <si>
    <t>7592500337R</t>
  </si>
  <si>
    <t>blok odrušovacích kondenzátorů v.č.801165013</t>
  </si>
  <si>
    <t>-1544069140</t>
  </si>
  <si>
    <t>9</t>
  </si>
  <si>
    <t>7592500338R</t>
  </si>
  <si>
    <t xml:space="preserve">kabel propojovací PZZ-EA  v.č.801165015</t>
  </si>
  <si>
    <t>-1521837491</t>
  </si>
  <si>
    <t>10</t>
  </si>
  <si>
    <t>7593310341R</t>
  </si>
  <si>
    <t>Konstrukční díly Panel krycí 120/5 (CV727815010)</t>
  </si>
  <si>
    <t>621414763</t>
  </si>
  <si>
    <t>Konstrukční díly a prvky Konstrukční díly Panel krycí 119/30 norma 75512DS011 (CV755125011B)</t>
  </si>
  <si>
    <t>11</t>
  </si>
  <si>
    <t>7593310342R</t>
  </si>
  <si>
    <t>Konstrukční díly Panel krycí 120/8 (CV727815016)</t>
  </si>
  <si>
    <t>207810190</t>
  </si>
  <si>
    <t>12</t>
  </si>
  <si>
    <t>7596001540</t>
  </si>
  <si>
    <t>Rádiová zařízení Translátor inkový 600:600 ?, 4kV</t>
  </si>
  <si>
    <t>Sborník UOŽI 01 2019</t>
  </si>
  <si>
    <t>1981722050</t>
  </si>
  <si>
    <t>13</t>
  </si>
  <si>
    <t>7494003318</t>
  </si>
  <si>
    <t>Modulární přístroje Jističe do 80 A; 10 kA 2-pólové In 2 A, Ue AC 230/400 V / DC 144 V, charakteristika C, 2pól, Icn 10 kA</t>
  </si>
  <si>
    <t>258624442</t>
  </si>
  <si>
    <t>14</t>
  </si>
  <si>
    <t>7494003312</t>
  </si>
  <si>
    <t>Modulární přístroje Jističe do 80 A; 10 kA 2-pólové In 0,5 A, Ue AC 230/400 V / DC 144 V, charakteristika C, 2pól, Icn 10 kA</t>
  </si>
  <si>
    <t>1099470037</t>
  </si>
  <si>
    <t>7592500339R</t>
  </si>
  <si>
    <t>Modulární přístroje Jističe do 80 A; 10 kA 3pólové + N, In 0,5 A, Ue AC 230/400 V / DC 144 V, charakteristika C</t>
  </si>
  <si>
    <t>677534148</t>
  </si>
  <si>
    <t>24</t>
  </si>
  <si>
    <t>7592500110</t>
  </si>
  <si>
    <t>Diagnostická zařízení Skříň DISTA velká (celkem 20 desek) ST00 220</t>
  </si>
  <si>
    <t>-1884323029</t>
  </si>
  <si>
    <t>25</t>
  </si>
  <si>
    <t>7592500114</t>
  </si>
  <si>
    <t>Diagnostická zařízení Ústředna měřící MÚ DISTA 144TE-velká</t>
  </si>
  <si>
    <t>-1115335812</t>
  </si>
  <si>
    <t>54</t>
  </si>
  <si>
    <t>7592500100</t>
  </si>
  <si>
    <t>Diagnostická zařízení Skříň DISTA malá (celkem 11 desek) ST00 219</t>
  </si>
  <si>
    <t>1765087746</t>
  </si>
  <si>
    <t>55</t>
  </si>
  <si>
    <t>7592500115</t>
  </si>
  <si>
    <t>Diagnostická zařízení Ústředna měřící MU DISTA 63TE-malá (CV805415050)</t>
  </si>
  <si>
    <t>53400353</t>
  </si>
  <si>
    <t>26</t>
  </si>
  <si>
    <t>7592500142</t>
  </si>
  <si>
    <t>Diagnostická zařízení DISTA - deska MISP (HM0374215999030)</t>
  </si>
  <si>
    <t>-949836783</t>
  </si>
  <si>
    <t>27</t>
  </si>
  <si>
    <t>7592500144</t>
  </si>
  <si>
    <t>Diagnostická zařízení DISTA - deska RIS (HM0374215999017)</t>
  </si>
  <si>
    <t>-1551720317</t>
  </si>
  <si>
    <t>52</t>
  </si>
  <si>
    <t>7592500145R</t>
  </si>
  <si>
    <t>1192405235</t>
  </si>
  <si>
    <t xml:space="preserve">Diagnostické zařízení DISTA - deska  KKO</t>
  </si>
  <si>
    <t>53</t>
  </si>
  <si>
    <t>7592500146R</t>
  </si>
  <si>
    <t>168954743</t>
  </si>
  <si>
    <t>Diagnostické zařízení DISTA - deska KON</t>
  </si>
  <si>
    <t>28</t>
  </si>
  <si>
    <t>7592500120</t>
  </si>
  <si>
    <t>Diagnostická zařízení Desky zdroje 5,5 A ST00 221</t>
  </si>
  <si>
    <t>-586100447</t>
  </si>
  <si>
    <t>29</t>
  </si>
  <si>
    <t>7592500130</t>
  </si>
  <si>
    <t>Diagnostická zařízení Deska procesorové jednotky ST00 222</t>
  </si>
  <si>
    <t>341330725</t>
  </si>
  <si>
    <t>30</t>
  </si>
  <si>
    <t>7592500150</t>
  </si>
  <si>
    <t>Diagnostická zařízení Deska měření AC a DC napětí ST00 223</t>
  </si>
  <si>
    <t>891466078</t>
  </si>
  <si>
    <t>44</t>
  </si>
  <si>
    <t>7592503150R</t>
  </si>
  <si>
    <t>-1679462459</t>
  </si>
  <si>
    <t>Diagnostické zařízení DISTA - Záslepka Dista 6 U 5 HP</t>
  </si>
  <si>
    <t>P</t>
  </si>
  <si>
    <t>Poznámka k položce:_x000d_
Záslepka neobsazených polí 266,7x25,4 mm</t>
  </si>
  <si>
    <t>45</t>
  </si>
  <si>
    <t>7592500146</t>
  </si>
  <si>
    <t>Diagnostická zařízení Propojka PRO-MR 4/2 k propojení měř. desek MIS s deskami RIS systému DISTA (HM0374215999025)</t>
  </si>
  <si>
    <t>569360658</t>
  </si>
  <si>
    <t>46</t>
  </si>
  <si>
    <t>7592500151R</t>
  </si>
  <si>
    <t>2077518683</t>
  </si>
  <si>
    <t>Diagnostické zařízení MODIAG - panel pro MONIS, MONKO a MONIR pro PZZ</t>
  </si>
  <si>
    <t>47</t>
  </si>
  <si>
    <t>7592500152R</t>
  </si>
  <si>
    <t>-1811494451</t>
  </si>
  <si>
    <t>Diagnostické zařízení MODIAG - Modul monitoru izolačních stavů (MONIR)</t>
  </si>
  <si>
    <t>49</t>
  </si>
  <si>
    <t>7592500154R</t>
  </si>
  <si>
    <t>Diagnostické zařízení MODIAG - Modul monitoru kontaktů MONKO</t>
  </si>
  <si>
    <t>-1561723607</t>
  </si>
  <si>
    <t>48</t>
  </si>
  <si>
    <t>7592500153R</t>
  </si>
  <si>
    <t>-496507742</t>
  </si>
  <si>
    <t>Diagnostické zařízení MODIAG - Modul monitoru sítě MONIS</t>
  </si>
  <si>
    <t>32</t>
  </si>
  <si>
    <t>7593310351R</t>
  </si>
  <si>
    <t>-672268281</t>
  </si>
  <si>
    <t>Panel krycí čelní PK 135/12</t>
  </si>
  <si>
    <t>33</t>
  </si>
  <si>
    <t>7593310352R</t>
  </si>
  <si>
    <t>-425410997</t>
  </si>
  <si>
    <t>Panel DMS - HIS</t>
  </si>
  <si>
    <t>34</t>
  </si>
  <si>
    <t>7593311191R</t>
  </si>
  <si>
    <t>-1383180787</t>
  </si>
  <si>
    <t>Montážní materiál DMS - HIS</t>
  </si>
  <si>
    <t>35</t>
  </si>
  <si>
    <t>7593320037R</t>
  </si>
  <si>
    <t>-1773286385</t>
  </si>
  <si>
    <t>Jednotka DMS - HIS</t>
  </si>
  <si>
    <t>36</t>
  </si>
  <si>
    <t>7593320068R</t>
  </si>
  <si>
    <t>-372958631</t>
  </si>
  <si>
    <t>Deska zadní ZDMS - HIS</t>
  </si>
  <si>
    <t>37</t>
  </si>
  <si>
    <t>7593320241R</t>
  </si>
  <si>
    <t>2029219546</t>
  </si>
  <si>
    <t>Sada upevňovací DMS - HIS</t>
  </si>
  <si>
    <t>38</t>
  </si>
  <si>
    <t>7592500440</t>
  </si>
  <si>
    <t>Diagnostická zařízení SW adresný diagnostický LDS moduly rozhraní</t>
  </si>
  <si>
    <t>-144538978</t>
  </si>
  <si>
    <t>39</t>
  </si>
  <si>
    <t>7592500415</t>
  </si>
  <si>
    <t>Diagnostická zařízení SW systémový pro diagnostiku DLS moduly</t>
  </si>
  <si>
    <t>2065134464</t>
  </si>
  <si>
    <t>Diagnostická zařízení SW systémový pro diagnostiku DLS atypická aplikace</t>
  </si>
  <si>
    <t>50</t>
  </si>
  <si>
    <t>7492501250</t>
  </si>
  <si>
    <t>Kabely, vodiče, šňůry Cu - nn Vodič jednožílový Cu, plastová izolace H07V-K 6 černý (CYA)</t>
  </si>
  <si>
    <t>m</t>
  </si>
  <si>
    <t>-1103047752</t>
  </si>
  <si>
    <t>51</t>
  </si>
  <si>
    <t>K</t>
  </si>
  <si>
    <t>7492551010</t>
  </si>
  <si>
    <t>Montáž vodičů jednožílových Cu do 16 mm2</t>
  </si>
  <si>
    <t>-156787652</t>
  </si>
  <si>
    <t>Montáž vodičů jednožílových Cu do 16 mm2 - uložení na rošty, pod omítku, do rozvaděče apod.</t>
  </si>
  <si>
    <t>16</t>
  </si>
  <si>
    <t>7494351020</t>
  </si>
  <si>
    <t>Montáž jističů (do 10 kA) dvoupólových nebo 1+N pólových do 20 A</t>
  </si>
  <si>
    <t>-456753074</t>
  </si>
  <si>
    <t>17</t>
  </si>
  <si>
    <t>7494351040</t>
  </si>
  <si>
    <t>Montáž jističů (do 10 kA) tři+N pólových do 20 A</t>
  </si>
  <si>
    <t>-658363645</t>
  </si>
  <si>
    <t>41</t>
  </si>
  <si>
    <t>7592605010</t>
  </si>
  <si>
    <t>Instalace SW do PC</t>
  </si>
  <si>
    <t>hod</t>
  </si>
  <si>
    <t>-1676240818</t>
  </si>
  <si>
    <t>42</t>
  </si>
  <si>
    <t>7592605020</t>
  </si>
  <si>
    <t>Konfigurace SW v PC</t>
  </si>
  <si>
    <t>-255179517</t>
  </si>
  <si>
    <t>18</t>
  </si>
  <si>
    <t>7593315320</t>
  </si>
  <si>
    <t>Montáž translátoru</t>
  </si>
  <si>
    <t>-1915666727</t>
  </si>
  <si>
    <t>19</t>
  </si>
  <si>
    <t>7593315400</t>
  </si>
  <si>
    <t>Montáž kostry pro elektroniku</t>
  </si>
  <si>
    <t>1449342797</t>
  </si>
  <si>
    <t>22</t>
  </si>
  <si>
    <t>7593315410</t>
  </si>
  <si>
    <t>Montáž propojovacího kabelu mezi deskami</t>
  </si>
  <si>
    <t>-1241272055</t>
  </si>
  <si>
    <t>Montáž propojovacího kabelu mezi deskami - včetně zapojení a označení</t>
  </si>
  <si>
    <t>20</t>
  </si>
  <si>
    <t>7593325030</t>
  </si>
  <si>
    <t>Montáž zásuvné jednotky elektroniky</t>
  </si>
  <si>
    <t>-1813432604</t>
  </si>
  <si>
    <t>7593325040</t>
  </si>
  <si>
    <t>Montáž kazety pro zásuvné jednotky</t>
  </si>
  <si>
    <t>293062606</t>
  </si>
  <si>
    <t>23</t>
  </si>
  <si>
    <t>7593325070</t>
  </si>
  <si>
    <t>Montáž krycích desek do panelu (kazety)</t>
  </si>
  <si>
    <t>-1791645370</t>
  </si>
  <si>
    <t>31</t>
  </si>
  <si>
    <t>7593325120</t>
  </si>
  <si>
    <t>Montáž tepelného čidla včetně připojení</t>
  </si>
  <si>
    <t>-252114955</t>
  </si>
  <si>
    <t>40</t>
  </si>
  <si>
    <t>7598095546</t>
  </si>
  <si>
    <t>Vyhotovení protokolu UTZ pro SZZ reléové a elektronické do 10 výhybkových jednotek</t>
  </si>
  <si>
    <t>261123210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</si>
  <si>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VJ.</t>
  </si>
  <si>
    <t>PS02 - EZS</t>
  </si>
  <si>
    <t>7597110000</t>
  </si>
  <si>
    <t>EZS Ústředna integrovaná jako softwarový modul do ústředny diagnostiky s BAT a LAN komunikátorem</t>
  </si>
  <si>
    <t>1663656144</t>
  </si>
  <si>
    <t>7595600490</t>
  </si>
  <si>
    <t>Datové - modem SHDSL</t>
  </si>
  <si>
    <t>-1887667092</t>
  </si>
  <si>
    <t>7595600400</t>
  </si>
  <si>
    <t xml:space="preserve">Datové -  switch L2 8 portů 10 / 100, 1x SFP</t>
  </si>
  <si>
    <t>6312837</t>
  </si>
  <si>
    <t>7596720011</t>
  </si>
  <si>
    <t>Díly televizních zařízení IP sítová kamera s denním i nočním záznamem integrované infračervené LED a IR Filtr; 4IR Led; max. IR dosah 5m; rozlišení 640x480 px; ohnisková vzdalenost 3,15 mm; zorný úhel H:45,3,V: 34,5 , D:54,9 stupňů</t>
  </si>
  <si>
    <t>-98048356</t>
  </si>
  <si>
    <t>7597130260R</t>
  </si>
  <si>
    <t>EZS- zámek</t>
  </si>
  <si>
    <t>-235963189</t>
  </si>
  <si>
    <t>7597130210R</t>
  </si>
  <si>
    <t>Zobrazovací dotykový terminál včetně čtečky karet (CTE, 2IN, 1OUT)</t>
  </si>
  <si>
    <t>-715028684</t>
  </si>
  <si>
    <t>7593320435</t>
  </si>
  <si>
    <t xml:space="preserve">Prvky Ochrana baterie přepěťová  (CV800795088)</t>
  </si>
  <si>
    <t>-21367705</t>
  </si>
  <si>
    <t>7593320436R</t>
  </si>
  <si>
    <t>1815100242</t>
  </si>
  <si>
    <t>Přepětová ochrana RS485</t>
  </si>
  <si>
    <t>7597110202R</t>
  </si>
  <si>
    <t>-2045929976</t>
  </si>
  <si>
    <t>Modul napětového oddělení RS485</t>
  </si>
  <si>
    <t>7597111250R</t>
  </si>
  <si>
    <t>1630600704</t>
  </si>
  <si>
    <t>Čtečka karet venkovní ANT</t>
  </si>
  <si>
    <t>7597111251</t>
  </si>
  <si>
    <t>EZS Modul SA-CTE - čtečka bezkontaktních karet ( 2 vstupy čidla a 1 výstup akční člen)</t>
  </si>
  <si>
    <t>80626862</t>
  </si>
  <si>
    <t>7597111257</t>
  </si>
  <si>
    <t>EZS Spínač osvětlení pro připojení na modul SA-CTE nebo SA-KON</t>
  </si>
  <si>
    <t>-2091822732</t>
  </si>
  <si>
    <t>7597111252</t>
  </si>
  <si>
    <t>EZS Modul SA-KON - modul rozšíření vstupů ( 4 vstupy čidel a 2 výstupy akční člen)</t>
  </si>
  <si>
    <t>-932624169</t>
  </si>
  <si>
    <t>7597111253</t>
  </si>
  <si>
    <t>EZS Adresný SW CFG server KP2017 nebo GDS</t>
  </si>
  <si>
    <t>-1993561708</t>
  </si>
  <si>
    <t>7597110932</t>
  </si>
  <si>
    <t>EZS PIR detektor stropní s dosahem průměr až 12m</t>
  </si>
  <si>
    <t>539528268</t>
  </si>
  <si>
    <t>7597111255</t>
  </si>
  <si>
    <t>EZS Kombinovaný detektor kouře a teplot s drátovým připojením</t>
  </si>
  <si>
    <t>39672533</t>
  </si>
  <si>
    <t>7597111256</t>
  </si>
  <si>
    <t>EZS Dveřní kontakt pro montáž z vnitřní strany dveří, na svorkách při zavření dveří odpor blízký nule a při otevření dveří odpor blízký nekonečnu</t>
  </si>
  <si>
    <t>1980801639</t>
  </si>
  <si>
    <t>7597111258</t>
  </si>
  <si>
    <t>EZS Instalační materiál pro instalaci EZS ústředny s integrací do diagnostické ústředny</t>
  </si>
  <si>
    <t>835849884</t>
  </si>
  <si>
    <t>7597130220R</t>
  </si>
  <si>
    <t>Snímač kontaktů KON a ovladač zámku (4IN, 1OUT, 1LOCK) StarAlarm</t>
  </si>
  <si>
    <t>512</t>
  </si>
  <si>
    <t>1420926611</t>
  </si>
  <si>
    <t>7597115050</t>
  </si>
  <si>
    <t>Montáž ústředny linkové</t>
  </si>
  <si>
    <t>1743048835</t>
  </si>
  <si>
    <t>Montáž ústředny linkové - na určené místo, zapojení a vyvážení linky, připojení sítě, akumulátorové baterie, vnější a dálkové signalizace a uzemnění, oživení, uvedení do provozu, provedení zkoušek, vystavení dokumentace a zaškolení obsluhy</t>
  </si>
  <si>
    <t>7597125035</t>
  </si>
  <si>
    <t>Montáž příšlušenství pro EZS oživení a nastavení systému EZS</t>
  </si>
  <si>
    <t>soubor</t>
  </si>
  <si>
    <t>-2113298347</t>
  </si>
  <si>
    <t>Montáž příšlušenství pro EZS oživení a nastavení systému EZS - včetně připojení, seřízení a přezkoušení funkce</t>
  </si>
  <si>
    <t>7597125040</t>
  </si>
  <si>
    <t>Montáž příšlušenství pro EZS naprogramování ústředny EZS</t>
  </si>
  <si>
    <t>750733613</t>
  </si>
  <si>
    <t>Montáž příšlušenství pro EZS naprogramování ústředny EZS - včetně připojení, seřízení a přezkoušení funkce</t>
  </si>
  <si>
    <t>7597125045</t>
  </si>
  <si>
    <t>Montáž příšlušenství pro EZS vizualizace na PC pro dálkovou správu dat EZS za 1 žst.</t>
  </si>
  <si>
    <t>1867657577</t>
  </si>
  <si>
    <t>Montáž příšlušenství pro EZS vizualizace na PC pro dálkovou správu dat EZS za 1 žst. - včetně připojení, seřízení a přezkoušení funkce</t>
  </si>
  <si>
    <t>7597135010</t>
  </si>
  <si>
    <t>Montáž prvku pro EZS (čidlo, snímač, siréna)</t>
  </si>
  <si>
    <t>-491856502</t>
  </si>
  <si>
    <t>7598045040</t>
  </si>
  <si>
    <t>Zařízení EZS vyhotovení protokolu o funkční zkoušce</t>
  </si>
  <si>
    <t>-1783057129</t>
  </si>
  <si>
    <t>7598045055</t>
  </si>
  <si>
    <t>Přezkoušení čidla automatického hlásiče</t>
  </si>
  <si>
    <t>1854928962</t>
  </si>
  <si>
    <t>VON - VRN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</si>
  <si>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</si>
  <si>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</si>
  <si>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</si>
  <si>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VRN9 - Ostatní náklady</t>
  </si>
  <si>
    <t>Vedlejší rozpočtové náklady</t>
  </si>
  <si>
    <t>VRN1</t>
  </si>
  <si>
    <t>Průzkumné, geodetické a projektové práce</t>
  </si>
  <si>
    <t>013244000</t>
  </si>
  <si>
    <t>Projektové práce dokumentace stavby (výkresová a textová) pro provádění stavby</t>
  </si>
  <si>
    <t>1024</t>
  </si>
  <si>
    <t>-381669944</t>
  </si>
  <si>
    <t>Průzkumné, geodetické a projektové práce projektové práce dokumentace stavby (výkresová a textová) pro provádění stavby</t>
  </si>
  <si>
    <t>013254000</t>
  </si>
  <si>
    <t>Průzkumné, geodetické a projektové práce projektové práce dokumentace stavby (výkresová a textová) skutečného provedení stavby</t>
  </si>
  <si>
    <t>708518884</t>
  </si>
  <si>
    <t>013294000</t>
  </si>
  <si>
    <t>Ostatní dokumentace</t>
  </si>
  <si>
    <t>hod.</t>
  </si>
  <si>
    <t>CS ÚRS 2019 02</t>
  </si>
  <si>
    <t>-1527394281</t>
  </si>
  <si>
    <t>Poznámka k položce:_x000d_
projektová dokumentace kabelových úprav</t>
  </si>
  <si>
    <t>VRN4</t>
  </si>
  <si>
    <t>Inženýrská činnost</t>
  </si>
  <si>
    <t>041103000</t>
  </si>
  <si>
    <t>Autorský dozor projektanta</t>
  </si>
  <si>
    <t>679124701</t>
  </si>
  <si>
    <t>VRN9</t>
  </si>
  <si>
    <t>Ostatní náklady</t>
  </si>
  <si>
    <t>090001000R</t>
  </si>
  <si>
    <t>-739992123</t>
  </si>
  <si>
    <t>Práce specialisty SW a HW</t>
  </si>
  <si>
    <t>090001002R</t>
  </si>
  <si>
    <t>395462594</t>
  </si>
  <si>
    <t>práce elektromechanika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</si>
  <si>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</si>
  <si>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</si>
  <si>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</si>
  <si>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</si>
  <si>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</si>
  <si>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</si>
  <si>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</si>
  <si>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</si>
  <si>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</si>
  <si>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</si>
  <si>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</si>
  <si>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</si>
  <si>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</si>
  <si>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</si>
  <si>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</si>
  <si>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</si>
  <si>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Vedlejší a ostatní náklady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</si>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</sst>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3" fillId="0" borderId="15" xfId="0" applyNumberFormat="1" applyFont="1" applyBorder="1" applyAlignment="1" applyProtection="1">
      <alignment horizontal="right" vertical="center"/>
    </xf>
    <xf numFmtId="4" fontId="13" fillId="0" borderId="0" xfId="0" applyNumberFormat="1" applyFont="1" applyBorder="1" applyAlignment="1" applyProtection="1">
      <alignment horizontal="right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 wrapText="1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  <protection locked="0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4" fontId="29" fillId="0" borderId="13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0" fontId="32" fillId="0" borderId="23" xfId="0" applyFont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  <protection locked="0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41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5.83" style="1" hidden="1" customWidth="1"/>
    <col min="49" max="49" width="25.83" style="1" hidden="1" customWidth="1"/>
    <col min="50" max="50" width="21.67" style="1" hidden="1" customWidth="1"/>
    <col min="51" max="51" width="21.67" style="1" hidden="1" customWidth="1"/>
    <col min="52" max="52" width="25" style="1" hidden="1" customWidth="1"/>
    <col min="53" max="53" width="25" style="1" hidden="1" customWidth="1"/>
    <col min="54" max="54" width="21.67" style="1" hidden="1" customWidth="1"/>
    <col min="55" max="55" width="19.17" style="1" hidden="1" customWidth="1"/>
    <col min="56" max="56" width="25" style="1" hidden="1" customWidth="1"/>
    <col min="57" max="57" width="21.67" style="1" hidden="1" customWidth="1"/>
    <col min="58" max="58" width="19.17" style="1" hidden="1" customWidth="1"/>
    <col min="59" max="59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5</v>
      </c>
      <c r="BV1" s="14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5" t="s">
        <v>7</v>
      </c>
      <c r="BT2" s="15" t="s">
        <v>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9</v>
      </c>
    </row>
    <row r="4" s="1" customFormat="1" ht="24.96" customHeight="1">
      <c r="B4" s="19"/>
      <c r="C4" s="20"/>
      <c r="D4" s="21" t="s">
        <v>10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11</v>
      </c>
      <c r="BG4" s="23" t="s">
        <v>12</v>
      </c>
      <c r="BS4" s="15" t="s">
        <v>13</v>
      </c>
    </row>
    <row r="5" s="1" customFormat="1" ht="12" customHeight="1">
      <c r="B5" s="19"/>
      <c r="C5" s="20"/>
      <c r="D5" s="24" t="s">
        <v>14</v>
      </c>
      <c r="E5" s="20"/>
      <c r="F5" s="20"/>
      <c r="G5" s="20"/>
      <c r="H5" s="20"/>
      <c r="I5" s="20"/>
      <c r="J5" s="20"/>
      <c r="K5" s="25" t="s">
        <v>15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G5" s="26" t="s">
        <v>16</v>
      </c>
      <c r="BS5" s="15" t="s">
        <v>7</v>
      </c>
    </row>
    <row r="6" s="1" customFormat="1" ht="36.96" customHeight="1">
      <c r="B6" s="19"/>
      <c r="C6" s="20"/>
      <c r="D6" s="27" t="s">
        <v>17</v>
      </c>
      <c r="E6" s="20"/>
      <c r="F6" s="20"/>
      <c r="G6" s="20"/>
      <c r="H6" s="20"/>
      <c r="I6" s="20"/>
      <c r="J6" s="20"/>
      <c r="K6" s="28" t="s">
        <v>18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G6" s="29"/>
      <c r="BS6" s="15" t="s">
        <v>7</v>
      </c>
    </row>
    <row r="7" s="1" customFormat="1" ht="12" customHeight="1">
      <c r="B7" s="19"/>
      <c r="C7" s="20"/>
      <c r="D7" s="30" t="s">
        <v>19</v>
      </c>
      <c r="E7" s="20"/>
      <c r="F7" s="20"/>
      <c r="G7" s="20"/>
      <c r="H7" s="20"/>
      <c r="I7" s="20"/>
      <c r="J7" s="20"/>
      <c r="K7" s="25" t="s">
        <v>20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21</v>
      </c>
      <c r="AL7" s="20"/>
      <c r="AM7" s="20"/>
      <c r="AN7" s="25" t="s">
        <v>20</v>
      </c>
      <c r="AO7" s="20"/>
      <c r="AP7" s="20"/>
      <c r="AQ7" s="20"/>
      <c r="AR7" s="18"/>
      <c r="BG7" s="29"/>
      <c r="BS7" s="15" t="s">
        <v>7</v>
      </c>
    </row>
    <row r="8" s="1" customFormat="1" ht="12" customHeight="1">
      <c r="B8" s="19"/>
      <c r="C8" s="20"/>
      <c r="D8" s="30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24</v>
      </c>
      <c r="AL8" s="20"/>
      <c r="AM8" s="20"/>
      <c r="AN8" s="31" t="s">
        <v>25</v>
      </c>
      <c r="AO8" s="20"/>
      <c r="AP8" s="20"/>
      <c r="AQ8" s="20"/>
      <c r="AR8" s="18"/>
      <c r="BG8" s="29"/>
      <c r="BS8" s="15" t="s">
        <v>7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G9" s="29"/>
      <c r="BS9" s="15" t="s">
        <v>7</v>
      </c>
    </row>
    <row r="10" s="1" customFormat="1" ht="12" customHeight="1">
      <c r="B10" s="19"/>
      <c r="C10" s="20"/>
      <c r="D10" s="30" t="s">
        <v>26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27</v>
      </c>
      <c r="AL10" s="20"/>
      <c r="AM10" s="20"/>
      <c r="AN10" s="25" t="s">
        <v>20</v>
      </c>
      <c r="AO10" s="20"/>
      <c r="AP10" s="20"/>
      <c r="AQ10" s="20"/>
      <c r="AR10" s="18"/>
      <c r="BG10" s="29"/>
      <c r="BS10" s="15" t="s">
        <v>7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20</v>
      </c>
      <c r="AO11" s="20"/>
      <c r="AP11" s="20"/>
      <c r="AQ11" s="20"/>
      <c r="AR11" s="18"/>
      <c r="BG11" s="29"/>
      <c r="BS11" s="15" t="s">
        <v>7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G12" s="29"/>
      <c r="BS12" s="15" t="s">
        <v>7</v>
      </c>
    </row>
    <row r="13" s="1" customFormat="1" ht="12" customHeight="1">
      <c r="B13" s="19"/>
      <c r="C13" s="20"/>
      <c r="D13" s="30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27</v>
      </c>
      <c r="AL13" s="20"/>
      <c r="AM13" s="20"/>
      <c r="AN13" s="32" t="s">
        <v>31</v>
      </c>
      <c r="AO13" s="20"/>
      <c r="AP13" s="20"/>
      <c r="AQ13" s="20"/>
      <c r="AR13" s="18"/>
      <c r="BG13" s="29"/>
      <c r="BS13" s="15" t="s">
        <v>7</v>
      </c>
    </row>
    <row r="14">
      <c r="B14" s="19"/>
      <c r="C14" s="20"/>
      <c r="D14" s="20"/>
      <c r="E14" s="32" t="s">
        <v>31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31</v>
      </c>
      <c r="AO14" s="20"/>
      <c r="AP14" s="20"/>
      <c r="AQ14" s="20"/>
      <c r="AR14" s="18"/>
      <c r="BG14" s="29"/>
      <c r="BS14" s="15" t="s">
        <v>7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G15" s="29"/>
      <c r="BS15" s="15" t="s">
        <v>4</v>
      </c>
    </row>
    <row r="16" s="1" customFormat="1" ht="12" customHeight="1">
      <c r="B16" s="19"/>
      <c r="C16" s="20"/>
      <c r="D16" s="30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27</v>
      </c>
      <c r="AL16" s="20"/>
      <c r="AM16" s="20"/>
      <c r="AN16" s="25" t="s">
        <v>20</v>
      </c>
      <c r="AO16" s="20"/>
      <c r="AP16" s="20"/>
      <c r="AQ16" s="20"/>
      <c r="AR16" s="18"/>
      <c r="BG16" s="29"/>
      <c r="BS16" s="15" t="s">
        <v>4</v>
      </c>
    </row>
    <row r="17" s="1" customFormat="1" ht="18.48" customHeight="1">
      <c r="B17" s="19"/>
      <c r="C17" s="20"/>
      <c r="D17" s="20"/>
      <c r="E17" s="25" t="s">
        <v>28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20</v>
      </c>
      <c r="AO17" s="20"/>
      <c r="AP17" s="20"/>
      <c r="AQ17" s="20"/>
      <c r="AR17" s="18"/>
      <c r="BG17" s="29"/>
      <c r="BS17" s="15" t="s">
        <v>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G18" s="29"/>
      <c r="BS18" s="15" t="s">
        <v>7</v>
      </c>
    </row>
    <row r="19" s="1" customFormat="1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27</v>
      </c>
      <c r="AL19" s="20"/>
      <c r="AM19" s="20"/>
      <c r="AN19" s="25" t="s">
        <v>20</v>
      </c>
      <c r="AO19" s="20"/>
      <c r="AP19" s="20"/>
      <c r="AQ19" s="20"/>
      <c r="AR19" s="18"/>
      <c r="BG19" s="29"/>
      <c r="BS19" s="15" t="s">
        <v>7</v>
      </c>
    </row>
    <row r="20" s="1" customFormat="1" ht="18.48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20</v>
      </c>
      <c r="AO20" s="20"/>
      <c r="AP20" s="20"/>
      <c r="AQ20" s="20"/>
      <c r="AR20" s="18"/>
      <c r="BG20" s="29"/>
      <c r="BS20" s="15" t="s">
        <v>5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G21" s="29"/>
    </row>
    <row r="22" s="1" customFormat="1" ht="12" customHeight="1">
      <c r="B22" s="19"/>
      <c r="C22" s="20"/>
      <c r="D22" s="30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G22" s="29"/>
    </row>
    <row r="23" s="1" customFormat="1" ht="51" customHeight="1">
      <c r="B23" s="19"/>
      <c r="C23" s="20"/>
      <c r="D23" s="20"/>
      <c r="E23" s="34" t="s">
        <v>36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G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G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G25" s="29"/>
    </row>
    <row r="26" s="2" customFormat="1" ht="25.92" customHeight="1">
      <c r="A26" s="36"/>
      <c r="B26" s="37"/>
      <c r="C26" s="38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G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G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38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39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40</v>
      </c>
      <c r="AL28" s="43"/>
      <c r="AM28" s="43"/>
      <c r="AN28" s="43"/>
      <c r="AO28" s="43"/>
      <c r="AP28" s="38"/>
      <c r="AQ28" s="38"/>
      <c r="AR28" s="42"/>
      <c r="BG28" s="29"/>
    </row>
    <row r="29" s="3" customFormat="1" ht="14.4" customHeight="1">
      <c r="A29" s="3"/>
      <c r="B29" s="44"/>
      <c r="C29" s="45"/>
      <c r="D29" s="30" t="s">
        <v>41</v>
      </c>
      <c r="E29" s="45"/>
      <c r="F29" s="30" t="s">
        <v>42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ROUND(BB54,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ROUND(AX54, 2)</f>
        <v>0</v>
      </c>
      <c r="AL29" s="45"/>
      <c r="AM29" s="45"/>
      <c r="AN29" s="45"/>
      <c r="AO29" s="45"/>
      <c r="AP29" s="45"/>
      <c r="AQ29" s="45"/>
      <c r="AR29" s="48"/>
      <c r="BG29" s="49"/>
    </row>
    <row r="30" s="3" customFormat="1" ht="14.4" customHeight="1">
      <c r="A30" s="3"/>
      <c r="B30" s="44"/>
      <c r="C30" s="45"/>
      <c r="D30" s="45"/>
      <c r="E30" s="45"/>
      <c r="F30" s="30" t="s">
        <v>43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ROUND(BC54,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ROUND(AY54, 2)</f>
        <v>0</v>
      </c>
      <c r="AL30" s="45"/>
      <c r="AM30" s="45"/>
      <c r="AN30" s="45"/>
      <c r="AO30" s="45"/>
      <c r="AP30" s="45"/>
      <c r="AQ30" s="45"/>
      <c r="AR30" s="48"/>
      <c r="BG30" s="49"/>
    </row>
    <row r="31" hidden="1" s="3" customFormat="1" ht="14.4" customHeight="1">
      <c r="A31" s="3"/>
      <c r="B31" s="44"/>
      <c r="C31" s="45"/>
      <c r="D31" s="45"/>
      <c r="E31" s="45"/>
      <c r="F31" s="30" t="s">
        <v>44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ROUND(BD54,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G31" s="49"/>
    </row>
    <row r="32" hidden="1" s="3" customFormat="1" ht="14.4" customHeight="1">
      <c r="A32" s="3"/>
      <c r="B32" s="44"/>
      <c r="C32" s="45"/>
      <c r="D32" s="45"/>
      <c r="E32" s="45"/>
      <c r="F32" s="30" t="s">
        <v>45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ROUND(BE54,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G32" s="49"/>
    </row>
    <row r="33" hidden="1" s="3" customFormat="1" ht="14.4" customHeight="1">
      <c r="A33" s="3"/>
      <c r="B33" s="44"/>
      <c r="C33" s="45"/>
      <c r="D33" s="45"/>
      <c r="E33" s="45"/>
      <c r="F33" s="30" t="s">
        <v>46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ROUND(BF54,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G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G34" s="36"/>
    </row>
    <row r="35" s="2" customFormat="1" ht="25.92" customHeight="1">
      <c r="A35" s="36"/>
      <c r="B35" s="37"/>
      <c r="C35" s="50"/>
      <c r="D35" s="51" t="s">
        <v>47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48</v>
      </c>
      <c r="U35" s="52"/>
      <c r="V35" s="52"/>
      <c r="W35" s="52"/>
      <c r="X35" s="54" t="s">
        <v>49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G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G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G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G41" s="36"/>
    </row>
    <row r="42" s="2" customFormat="1" ht="24.96" customHeight="1">
      <c r="A42" s="36"/>
      <c r="B42" s="37"/>
      <c r="C42" s="21" t="s">
        <v>50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G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G43" s="36"/>
    </row>
    <row r="44" s="4" customFormat="1" ht="12" customHeight="1">
      <c r="A44" s="4"/>
      <c r="B44" s="61"/>
      <c r="C44" s="30" t="s">
        <v>14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64019xxx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G44" s="4"/>
    </row>
    <row r="45" s="5" customFormat="1" ht="36.96" customHeight="1">
      <c r="A45" s="5"/>
      <c r="B45" s="64"/>
      <c r="C45" s="65" t="s">
        <v>17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Oprava měřicí diagnostiky v žst. Krasíkov, Rudoltice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G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G46" s="36"/>
    </row>
    <row r="47" s="2" customFormat="1" ht="12" customHeight="1">
      <c r="A47" s="36"/>
      <c r="B47" s="37"/>
      <c r="C47" s="30" t="s">
        <v>22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Krasíkov- Rudoltice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24</v>
      </c>
      <c r="AJ47" s="38"/>
      <c r="AK47" s="38"/>
      <c r="AL47" s="38"/>
      <c r="AM47" s="70" t="str">
        <f>IF(AN8= "","",AN8)</f>
        <v>9. 9. 2019</v>
      </c>
      <c r="AN47" s="70"/>
      <c r="AO47" s="38"/>
      <c r="AP47" s="38"/>
      <c r="AQ47" s="38"/>
      <c r="AR47" s="42"/>
      <c r="BG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G48" s="36"/>
    </row>
    <row r="49" s="2" customFormat="1" ht="15.15" customHeight="1">
      <c r="A49" s="36"/>
      <c r="B49" s="37"/>
      <c r="C49" s="30" t="s">
        <v>26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32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51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4"/>
      <c r="BE49" s="74"/>
      <c r="BF49" s="75"/>
      <c r="BG49" s="36"/>
    </row>
    <row r="50" s="2" customFormat="1" ht="15.15" customHeight="1">
      <c r="A50" s="36"/>
      <c r="B50" s="37"/>
      <c r="C50" s="30" t="s">
        <v>30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33</v>
      </c>
      <c r="AJ50" s="38"/>
      <c r="AK50" s="38"/>
      <c r="AL50" s="38"/>
      <c r="AM50" s="71" t="str">
        <f>IF(E20="","",E20)</f>
        <v>Slezák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8"/>
      <c r="BE50" s="78"/>
      <c r="BF50" s="79"/>
      <c r="BG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2"/>
      <c r="BE51" s="82"/>
      <c r="BF51" s="83"/>
      <c r="BG51" s="36"/>
    </row>
    <row r="52" s="2" customFormat="1" ht="29.28" customHeight="1">
      <c r="A52" s="36"/>
      <c r="B52" s="37"/>
      <c r="C52" s="84" t="s">
        <v>52</v>
      </c>
      <c r="D52" s="85"/>
      <c r="E52" s="85"/>
      <c r="F52" s="85"/>
      <c r="G52" s="85"/>
      <c r="H52" s="86"/>
      <c r="I52" s="87" t="s">
        <v>53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54</v>
      </c>
      <c r="AH52" s="85"/>
      <c r="AI52" s="85"/>
      <c r="AJ52" s="85"/>
      <c r="AK52" s="85"/>
      <c r="AL52" s="85"/>
      <c r="AM52" s="85"/>
      <c r="AN52" s="87" t="s">
        <v>55</v>
      </c>
      <c r="AO52" s="85"/>
      <c r="AP52" s="85"/>
      <c r="AQ52" s="89" t="s">
        <v>56</v>
      </c>
      <c r="AR52" s="42"/>
      <c r="AS52" s="90" t="s">
        <v>57</v>
      </c>
      <c r="AT52" s="91" t="s">
        <v>58</v>
      </c>
      <c r="AU52" s="91" t="s">
        <v>59</v>
      </c>
      <c r="AV52" s="91" t="s">
        <v>60</v>
      </c>
      <c r="AW52" s="91" t="s">
        <v>61</v>
      </c>
      <c r="AX52" s="91" t="s">
        <v>62</v>
      </c>
      <c r="AY52" s="91" t="s">
        <v>63</v>
      </c>
      <c r="AZ52" s="91" t="s">
        <v>64</v>
      </c>
      <c r="BA52" s="91" t="s">
        <v>65</v>
      </c>
      <c r="BB52" s="91" t="s">
        <v>66</v>
      </c>
      <c r="BC52" s="91" t="s">
        <v>67</v>
      </c>
      <c r="BD52" s="91" t="s">
        <v>68</v>
      </c>
      <c r="BE52" s="91" t="s">
        <v>69</v>
      </c>
      <c r="BF52" s="92" t="s">
        <v>70</v>
      </c>
      <c r="BG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4"/>
      <c r="BE53" s="94"/>
      <c r="BF53" s="95"/>
      <c r="BG53" s="36"/>
    </row>
    <row r="54" s="6" customFormat="1" ht="32.4" customHeight="1">
      <c r="A54" s="6"/>
      <c r="B54" s="96"/>
      <c r="C54" s="97" t="s">
        <v>71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ROUND(SUM(AG55:AG57),2)</f>
        <v>0</v>
      </c>
      <c r="AH54" s="99"/>
      <c r="AI54" s="99"/>
      <c r="AJ54" s="99"/>
      <c r="AK54" s="99"/>
      <c r="AL54" s="99"/>
      <c r="AM54" s="99"/>
      <c r="AN54" s="100">
        <f>SUM(AG54,AV54)</f>
        <v>0</v>
      </c>
      <c r="AO54" s="100"/>
      <c r="AP54" s="100"/>
      <c r="AQ54" s="101" t="s">
        <v>20</v>
      </c>
      <c r="AR54" s="102"/>
      <c r="AS54" s="103">
        <f>ROUND(SUM(AS55:AS57),2)</f>
        <v>0</v>
      </c>
      <c r="AT54" s="104">
        <f>ROUND(SUM(AT55:AT57),2)</f>
        <v>0</v>
      </c>
      <c r="AU54" s="105">
        <f>ROUND(SUM(AU55:AU57),2)</f>
        <v>0</v>
      </c>
      <c r="AV54" s="105">
        <f>ROUND(SUM(AX54:AY54),2)</f>
        <v>0</v>
      </c>
      <c r="AW54" s="106">
        <f>ROUND(SUM(AW55:AW57),5)</f>
        <v>0</v>
      </c>
      <c r="AX54" s="105">
        <f>ROUND(BB54*L29,2)</f>
        <v>0</v>
      </c>
      <c r="AY54" s="105">
        <f>ROUND(BC54*L30,2)</f>
        <v>0</v>
      </c>
      <c r="AZ54" s="105">
        <f>ROUND(BD54*L29,2)</f>
        <v>0</v>
      </c>
      <c r="BA54" s="105">
        <f>ROUND(BE54*L30,2)</f>
        <v>0</v>
      </c>
      <c r="BB54" s="105">
        <f>ROUND(SUM(BB55:BB57),2)</f>
        <v>0</v>
      </c>
      <c r="BC54" s="105">
        <f>ROUND(SUM(BC55:BC57),2)</f>
        <v>0</v>
      </c>
      <c r="BD54" s="105">
        <f>ROUND(SUM(BD55:BD57),2)</f>
        <v>0</v>
      </c>
      <c r="BE54" s="105">
        <f>ROUND(SUM(BE55:BE57),2)</f>
        <v>0</v>
      </c>
      <c r="BF54" s="107">
        <f>ROUND(SUM(BF55:BF57),2)</f>
        <v>0</v>
      </c>
      <c r="BG54" s="6"/>
      <c r="BS54" s="108" t="s">
        <v>72</v>
      </c>
      <c r="BT54" s="108" t="s">
        <v>73</v>
      </c>
      <c r="BU54" s="109" t="s">
        <v>74</v>
      </c>
      <c r="BV54" s="108" t="s">
        <v>75</v>
      </c>
      <c r="BW54" s="108" t="s">
        <v>6</v>
      </c>
      <c r="BX54" s="108" t="s">
        <v>76</v>
      </c>
      <c r="CL54" s="108" t="s">
        <v>20</v>
      </c>
    </row>
    <row r="55" s="7" customFormat="1" ht="16.5" customHeight="1">
      <c r="A55" s="110" t="s">
        <v>77</v>
      </c>
      <c r="B55" s="111"/>
      <c r="C55" s="112"/>
      <c r="D55" s="113" t="s">
        <v>78</v>
      </c>
      <c r="E55" s="113"/>
      <c r="F55" s="113"/>
      <c r="G55" s="113"/>
      <c r="H55" s="113"/>
      <c r="I55" s="114"/>
      <c r="J55" s="113" t="s">
        <v>79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'PS01 - diagnostika'!K32</f>
        <v>0</v>
      </c>
      <c r="AH55" s="114"/>
      <c r="AI55" s="114"/>
      <c r="AJ55" s="114"/>
      <c r="AK55" s="114"/>
      <c r="AL55" s="114"/>
      <c r="AM55" s="114"/>
      <c r="AN55" s="115">
        <f>SUM(AG55,AV55)</f>
        <v>0</v>
      </c>
      <c r="AO55" s="114"/>
      <c r="AP55" s="114"/>
      <c r="AQ55" s="116" t="s">
        <v>80</v>
      </c>
      <c r="AR55" s="117"/>
      <c r="AS55" s="118">
        <f>'PS01 - diagnostika'!K30</f>
        <v>0</v>
      </c>
      <c r="AT55" s="119">
        <f>'PS01 - diagnostika'!K31</f>
        <v>0</v>
      </c>
      <c r="AU55" s="119">
        <v>0</v>
      </c>
      <c r="AV55" s="119">
        <f>ROUND(SUM(AX55:AY55),2)</f>
        <v>0</v>
      </c>
      <c r="AW55" s="120">
        <f>'PS01 - diagnostika'!T82</f>
        <v>0</v>
      </c>
      <c r="AX55" s="119">
        <f>'PS01 - diagnostika'!K35</f>
        <v>0</v>
      </c>
      <c r="AY55" s="119">
        <f>'PS01 - diagnostika'!K36</f>
        <v>0</v>
      </c>
      <c r="AZ55" s="119">
        <f>'PS01 - diagnostika'!K37</f>
        <v>0</v>
      </c>
      <c r="BA55" s="119">
        <f>'PS01 - diagnostika'!K38</f>
        <v>0</v>
      </c>
      <c r="BB55" s="119">
        <f>'PS01 - diagnostika'!F35</f>
        <v>0</v>
      </c>
      <c r="BC55" s="119">
        <f>'PS01 - diagnostika'!F36</f>
        <v>0</v>
      </c>
      <c r="BD55" s="119">
        <f>'PS01 - diagnostika'!F37</f>
        <v>0</v>
      </c>
      <c r="BE55" s="119">
        <f>'PS01 - diagnostika'!F38</f>
        <v>0</v>
      </c>
      <c r="BF55" s="121">
        <f>'PS01 - diagnostika'!F39</f>
        <v>0</v>
      </c>
      <c r="BG55" s="7"/>
      <c r="BT55" s="122" t="s">
        <v>81</v>
      </c>
      <c r="BV55" s="122" t="s">
        <v>75</v>
      </c>
      <c r="BW55" s="122" t="s">
        <v>82</v>
      </c>
      <c r="BX55" s="122" t="s">
        <v>6</v>
      </c>
      <c r="CL55" s="122" t="s">
        <v>20</v>
      </c>
      <c r="CM55" s="122" t="s">
        <v>83</v>
      </c>
    </row>
    <row r="56" s="7" customFormat="1" ht="16.5" customHeight="1">
      <c r="A56" s="110" t="s">
        <v>77</v>
      </c>
      <c r="B56" s="111"/>
      <c r="C56" s="112"/>
      <c r="D56" s="113" t="s">
        <v>84</v>
      </c>
      <c r="E56" s="113"/>
      <c r="F56" s="113"/>
      <c r="G56" s="113"/>
      <c r="H56" s="113"/>
      <c r="I56" s="114"/>
      <c r="J56" s="113" t="s">
        <v>85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'PS02 - EZS'!K32</f>
        <v>0</v>
      </c>
      <c r="AH56" s="114"/>
      <c r="AI56" s="114"/>
      <c r="AJ56" s="114"/>
      <c r="AK56" s="114"/>
      <c r="AL56" s="114"/>
      <c r="AM56" s="114"/>
      <c r="AN56" s="115">
        <f>SUM(AG56,AV56)</f>
        <v>0</v>
      </c>
      <c r="AO56" s="114"/>
      <c r="AP56" s="114"/>
      <c r="AQ56" s="116" t="s">
        <v>80</v>
      </c>
      <c r="AR56" s="117"/>
      <c r="AS56" s="118">
        <f>'PS02 - EZS'!K30</f>
        <v>0</v>
      </c>
      <c r="AT56" s="119">
        <f>'PS02 - EZS'!K31</f>
        <v>0</v>
      </c>
      <c r="AU56" s="119">
        <v>0</v>
      </c>
      <c r="AV56" s="119">
        <f>ROUND(SUM(AX56:AY56),2)</f>
        <v>0</v>
      </c>
      <c r="AW56" s="120">
        <f>'PS02 - EZS'!T82</f>
        <v>0</v>
      </c>
      <c r="AX56" s="119">
        <f>'PS02 - EZS'!K35</f>
        <v>0</v>
      </c>
      <c r="AY56" s="119">
        <f>'PS02 - EZS'!K36</f>
        <v>0</v>
      </c>
      <c r="AZ56" s="119">
        <f>'PS02 - EZS'!K37</f>
        <v>0</v>
      </c>
      <c r="BA56" s="119">
        <f>'PS02 - EZS'!K38</f>
        <v>0</v>
      </c>
      <c r="BB56" s="119">
        <f>'PS02 - EZS'!F35</f>
        <v>0</v>
      </c>
      <c r="BC56" s="119">
        <f>'PS02 - EZS'!F36</f>
        <v>0</v>
      </c>
      <c r="BD56" s="119">
        <f>'PS02 - EZS'!F37</f>
        <v>0</v>
      </c>
      <c r="BE56" s="119">
        <f>'PS02 - EZS'!F38</f>
        <v>0</v>
      </c>
      <c r="BF56" s="121">
        <f>'PS02 - EZS'!F39</f>
        <v>0</v>
      </c>
      <c r="BG56" s="7"/>
      <c r="BT56" s="122" t="s">
        <v>81</v>
      </c>
      <c r="BV56" s="122" t="s">
        <v>75</v>
      </c>
      <c r="BW56" s="122" t="s">
        <v>86</v>
      </c>
      <c r="BX56" s="122" t="s">
        <v>6</v>
      </c>
      <c r="CL56" s="122" t="s">
        <v>20</v>
      </c>
      <c r="CM56" s="122" t="s">
        <v>83</v>
      </c>
    </row>
    <row r="57" s="7" customFormat="1" ht="16.5" customHeight="1">
      <c r="A57" s="110" t="s">
        <v>77</v>
      </c>
      <c r="B57" s="111"/>
      <c r="C57" s="112"/>
      <c r="D57" s="113" t="s">
        <v>87</v>
      </c>
      <c r="E57" s="113"/>
      <c r="F57" s="113"/>
      <c r="G57" s="113"/>
      <c r="H57" s="113"/>
      <c r="I57" s="114"/>
      <c r="J57" s="113" t="s">
        <v>88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5">
        <f>'VON - VRN'!K32</f>
        <v>0</v>
      </c>
      <c r="AH57" s="114"/>
      <c r="AI57" s="114"/>
      <c r="AJ57" s="114"/>
      <c r="AK57" s="114"/>
      <c r="AL57" s="114"/>
      <c r="AM57" s="114"/>
      <c r="AN57" s="115">
        <f>SUM(AG57,AV57)</f>
        <v>0</v>
      </c>
      <c r="AO57" s="114"/>
      <c r="AP57" s="114"/>
      <c r="AQ57" s="116" t="s">
        <v>87</v>
      </c>
      <c r="AR57" s="117"/>
      <c r="AS57" s="123">
        <f>'VON - VRN'!K30</f>
        <v>0</v>
      </c>
      <c r="AT57" s="124">
        <f>'VON - VRN'!K31</f>
        <v>0</v>
      </c>
      <c r="AU57" s="124">
        <v>0</v>
      </c>
      <c r="AV57" s="124">
        <f>ROUND(SUM(AX57:AY57),2)</f>
        <v>0</v>
      </c>
      <c r="AW57" s="125">
        <f>'VON - VRN'!T85</f>
        <v>0</v>
      </c>
      <c r="AX57" s="124">
        <f>'VON - VRN'!K35</f>
        <v>0</v>
      </c>
      <c r="AY57" s="124">
        <f>'VON - VRN'!K36</f>
        <v>0</v>
      </c>
      <c r="AZ57" s="124">
        <f>'VON - VRN'!K37</f>
        <v>0</v>
      </c>
      <c r="BA57" s="124">
        <f>'VON - VRN'!K38</f>
        <v>0</v>
      </c>
      <c r="BB57" s="124">
        <f>'VON - VRN'!F35</f>
        <v>0</v>
      </c>
      <c r="BC57" s="124">
        <f>'VON - VRN'!F36</f>
        <v>0</v>
      </c>
      <c r="BD57" s="124">
        <f>'VON - VRN'!F37</f>
        <v>0</v>
      </c>
      <c r="BE57" s="124">
        <f>'VON - VRN'!F38</f>
        <v>0</v>
      </c>
      <c r="BF57" s="126">
        <f>'VON - VRN'!F39</f>
        <v>0</v>
      </c>
      <c r="BG57" s="7"/>
      <c r="BT57" s="122" t="s">
        <v>81</v>
      </c>
      <c r="BV57" s="122" t="s">
        <v>75</v>
      </c>
      <c r="BW57" s="122" t="s">
        <v>89</v>
      </c>
      <c r="BX57" s="122" t="s">
        <v>6</v>
      </c>
      <c r="CL57" s="122" t="s">
        <v>20</v>
      </c>
      <c r="CM57" s="122" t="s">
        <v>83</v>
      </c>
    </row>
    <row r="58" s="2" customFormat="1" ht="30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42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  <c r="BF58" s="36"/>
      <c r="BG58" s="36"/>
    </row>
    <row r="59" s="2" customFormat="1" ht="6.96" customHeight="1">
      <c r="A59" s="36"/>
      <c r="B59" s="57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42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  <c r="BF59" s="36"/>
      <c r="BG59" s="36"/>
    </row>
  </sheetData>
  <sheetProtection sheet="1" formatColumns="0" formatRows="0" objects="1" scenarios="1" spinCount="100000" saltValue="b1kFiVxUF0uA4YvcTkasGxfAaEXtqM5qQq06F2Zsrf48JAqsWRLWGLKVQAwqs6l043azGJvoQ8mcvzvsp2beTw==" hashValue="RVMXy6AijKSpWEWr3TeFRDIJk3dOsbkOLWP/jgkrPZsnJs03VY2Nmr3mCG/MD7BsLQib9dcM2EQuDWl8QSsLUQ==" algorithmName="SHA-512" password="CC35"/>
  <mergeCells count="50">
    <mergeCell ref="W31:AE31"/>
    <mergeCell ref="BG5:BG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G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</mergeCells>
  <hyperlinks>
    <hyperlink ref="A55" location="'PS01 - diagnostika'!C2" display="/"/>
    <hyperlink ref="A56" location="'PS02 - EZS'!C2" display="/"/>
    <hyperlink ref="A57" location="'VON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27" customWidth="1"/>
    <col min="10" max="10" width="20.17" style="127" customWidth="1"/>
    <col min="11" max="11" width="20.17" style="1" customWidth="1"/>
    <col min="12" max="12" width="15.5" style="1" customWidth="1"/>
    <col min="13" max="13" width="9.33" style="1" customWidth="1"/>
    <col min="14" max="14" width="10.83" style="1" hidden="1" customWidth="1"/>
    <col min="15" max="15" width="9.33" style="1" hidden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4.17" style="1" hidden="1" customWidth="1"/>
    <col min="22" max="22" width="14.17" style="1" hidden="1" customWidth="1"/>
    <col min="23" max="23" width="14.17" style="1" hidden="1" customWidth="1"/>
    <col min="24" max="24" width="14.17" style="1" hidden="1" customWidth="1"/>
    <col min="25" max="25" width="12.33" style="1" hidden="1" customWidth="1"/>
    <col min="26" max="26" width="16.33" style="1" customWidth="1"/>
    <col min="27" max="27" width="12.33" style="1" customWidth="1"/>
    <col min="28" max="28" width="15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7"/>
      <c r="J2" s="127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82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30"/>
      <c r="J3" s="130"/>
      <c r="K3" s="129"/>
      <c r="L3" s="129"/>
      <c r="M3" s="18"/>
      <c r="AT3" s="15" t="s">
        <v>83</v>
      </c>
    </row>
    <row r="4" s="1" customFormat="1" ht="24.96" customHeight="1">
      <c r="B4" s="18"/>
      <c r="D4" s="131" t="s">
        <v>90</v>
      </c>
      <c r="I4" s="127"/>
      <c r="J4" s="127"/>
      <c r="M4" s="18"/>
      <c r="N4" s="132" t="s">
        <v>11</v>
      </c>
      <c r="AT4" s="15" t="s">
        <v>4</v>
      </c>
    </row>
    <row r="5" s="1" customFormat="1" ht="6.96" customHeight="1">
      <c r="B5" s="18"/>
      <c r="I5" s="127"/>
      <c r="J5" s="127"/>
      <c r="M5" s="18"/>
    </row>
    <row r="6" s="1" customFormat="1" ht="12" customHeight="1">
      <c r="B6" s="18"/>
      <c r="D6" s="133" t="s">
        <v>17</v>
      </c>
      <c r="I6" s="127"/>
      <c r="J6" s="127"/>
      <c r="M6" s="18"/>
    </row>
    <row r="7" s="1" customFormat="1" ht="16.5" customHeight="1">
      <c r="B7" s="18"/>
      <c r="E7" s="134" t="str">
        <f>'Rekapitulace stavby'!K6</f>
        <v>Oprava měřicí diagnostiky v žst. Krasíkov, Rudoltice</v>
      </c>
      <c r="F7" s="133"/>
      <c r="G7" s="133"/>
      <c r="H7" s="133"/>
      <c r="I7" s="127"/>
      <c r="J7" s="127"/>
      <c r="M7" s="18"/>
    </row>
    <row r="8" s="2" customFormat="1" ht="12" customHeight="1">
      <c r="A8" s="36"/>
      <c r="B8" s="42"/>
      <c r="C8" s="36"/>
      <c r="D8" s="133" t="s">
        <v>91</v>
      </c>
      <c r="E8" s="36"/>
      <c r="F8" s="36"/>
      <c r="G8" s="36"/>
      <c r="H8" s="36"/>
      <c r="I8" s="135"/>
      <c r="J8" s="135"/>
      <c r="K8" s="36"/>
      <c r="L8" s="36"/>
      <c r="M8" s="1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7" t="s">
        <v>92</v>
      </c>
      <c r="F9" s="36"/>
      <c r="G9" s="36"/>
      <c r="H9" s="36"/>
      <c r="I9" s="135"/>
      <c r="J9" s="135"/>
      <c r="K9" s="36"/>
      <c r="L9" s="36"/>
      <c r="M9" s="1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35"/>
      <c r="J10" s="135"/>
      <c r="K10" s="36"/>
      <c r="L10" s="36"/>
      <c r="M10" s="1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3" t="s">
        <v>19</v>
      </c>
      <c r="E11" s="36"/>
      <c r="F11" s="138" t="s">
        <v>20</v>
      </c>
      <c r="G11" s="36"/>
      <c r="H11" s="36"/>
      <c r="I11" s="139" t="s">
        <v>21</v>
      </c>
      <c r="J11" s="140" t="s">
        <v>20</v>
      </c>
      <c r="K11" s="36"/>
      <c r="L11" s="36"/>
      <c r="M11" s="1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3" t="s">
        <v>22</v>
      </c>
      <c r="E12" s="36"/>
      <c r="F12" s="138" t="s">
        <v>23</v>
      </c>
      <c r="G12" s="36"/>
      <c r="H12" s="36"/>
      <c r="I12" s="139" t="s">
        <v>24</v>
      </c>
      <c r="J12" s="141" t="str">
        <f>'Rekapitulace stavby'!AN8</f>
        <v>9. 9. 2019</v>
      </c>
      <c r="K12" s="36"/>
      <c r="L12" s="36"/>
      <c r="M12" s="1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35"/>
      <c r="J13" s="135"/>
      <c r="K13" s="36"/>
      <c r="L13" s="36"/>
      <c r="M13" s="1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3" t="s">
        <v>26</v>
      </c>
      <c r="E14" s="36"/>
      <c r="F14" s="36"/>
      <c r="G14" s="36"/>
      <c r="H14" s="36"/>
      <c r="I14" s="139" t="s">
        <v>27</v>
      </c>
      <c r="J14" s="140" t="str">
        <f>IF('Rekapitulace stavby'!AN10="","",'Rekapitulace stavby'!AN10)</f>
        <v/>
      </c>
      <c r="K14" s="36"/>
      <c r="L14" s="36"/>
      <c r="M14" s="1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8" t="str">
        <f>IF('Rekapitulace stavby'!E11="","",'Rekapitulace stavby'!E11)</f>
        <v xml:space="preserve"> </v>
      </c>
      <c r="F15" s="36"/>
      <c r="G15" s="36"/>
      <c r="H15" s="36"/>
      <c r="I15" s="139" t="s">
        <v>29</v>
      </c>
      <c r="J15" s="140" t="str">
        <f>IF('Rekapitulace stavby'!AN11="","",'Rekapitulace stavby'!AN11)</f>
        <v/>
      </c>
      <c r="K15" s="36"/>
      <c r="L15" s="36"/>
      <c r="M15" s="1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35"/>
      <c r="J16" s="135"/>
      <c r="K16" s="36"/>
      <c r="L16" s="36"/>
      <c r="M16" s="1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3" t="s">
        <v>30</v>
      </c>
      <c r="E17" s="36"/>
      <c r="F17" s="36"/>
      <c r="G17" s="36"/>
      <c r="H17" s="36"/>
      <c r="I17" s="139" t="s">
        <v>27</v>
      </c>
      <c r="J17" s="31" t="str">
        <f>'Rekapitulace stavby'!AN13</f>
        <v>Vyplň údaj</v>
      </c>
      <c r="K17" s="36"/>
      <c r="L17" s="36"/>
      <c r="M17" s="1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8"/>
      <c r="G18" s="138"/>
      <c r="H18" s="138"/>
      <c r="I18" s="139" t="s">
        <v>29</v>
      </c>
      <c r="J18" s="31" t="str">
        <f>'Rekapitulace stavby'!AN14</f>
        <v>Vyplň údaj</v>
      </c>
      <c r="K18" s="36"/>
      <c r="L18" s="36"/>
      <c r="M18" s="1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35"/>
      <c r="J19" s="135"/>
      <c r="K19" s="36"/>
      <c r="L19" s="36"/>
      <c r="M19" s="1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3" t="s">
        <v>32</v>
      </c>
      <c r="E20" s="36"/>
      <c r="F20" s="36"/>
      <c r="G20" s="36"/>
      <c r="H20" s="36"/>
      <c r="I20" s="139" t="s">
        <v>27</v>
      </c>
      <c r="J20" s="140" t="str">
        <f>IF('Rekapitulace stavby'!AN16="","",'Rekapitulace stavby'!AN16)</f>
        <v/>
      </c>
      <c r="K20" s="36"/>
      <c r="L20" s="36"/>
      <c r="M20" s="1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8" t="str">
        <f>IF('Rekapitulace stavby'!E17="","",'Rekapitulace stavby'!E17)</f>
        <v xml:space="preserve"> </v>
      </c>
      <c r="F21" s="36"/>
      <c r="G21" s="36"/>
      <c r="H21" s="36"/>
      <c r="I21" s="139" t="s">
        <v>29</v>
      </c>
      <c r="J21" s="140" t="str">
        <f>IF('Rekapitulace stavby'!AN17="","",'Rekapitulace stavby'!AN17)</f>
        <v/>
      </c>
      <c r="K21" s="36"/>
      <c r="L21" s="36"/>
      <c r="M21" s="1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35"/>
      <c r="J22" s="135"/>
      <c r="K22" s="36"/>
      <c r="L22" s="36"/>
      <c r="M22" s="1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3" t="s">
        <v>33</v>
      </c>
      <c r="E23" s="36"/>
      <c r="F23" s="36"/>
      <c r="G23" s="36"/>
      <c r="H23" s="36"/>
      <c r="I23" s="139" t="s">
        <v>27</v>
      </c>
      <c r="J23" s="140" t="s">
        <v>20</v>
      </c>
      <c r="K23" s="36"/>
      <c r="L23" s="36"/>
      <c r="M23" s="1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8" t="s">
        <v>34</v>
      </c>
      <c r="F24" s="36"/>
      <c r="G24" s="36"/>
      <c r="H24" s="36"/>
      <c r="I24" s="139" t="s">
        <v>29</v>
      </c>
      <c r="J24" s="140" t="s">
        <v>20</v>
      </c>
      <c r="K24" s="36"/>
      <c r="L24" s="36"/>
      <c r="M24" s="1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35"/>
      <c r="J25" s="135"/>
      <c r="K25" s="36"/>
      <c r="L25" s="36"/>
      <c r="M25" s="1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3" t="s">
        <v>35</v>
      </c>
      <c r="E26" s="36"/>
      <c r="F26" s="36"/>
      <c r="G26" s="36"/>
      <c r="H26" s="36"/>
      <c r="I26" s="135"/>
      <c r="J26" s="135"/>
      <c r="K26" s="36"/>
      <c r="L26" s="36"/>
      <c r="M26" s="1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2"/>
      <c r="B27" s="143"/>
      <c r="C27" s="142"/>
      <c r="D27" s="142"/>
      <c r="E27" s="144" t="s">
        <v>20</v>
      </c>
      <c r="F27" s="144"/>
      <c r="G27" s="144"/>
      <c r="H27" s="144"/>
      <c r="I27" s="145"/>
      <c r="J27" s="145"/>
      <c r="K27" s="142"/>
      <c r="L27" s="142"/>
      <c r="M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35"/>
      <c r="J28" s="135"/>
      <c r="K28" s="36"/>
      <c r="L28" s="36"/>
      <c r="M28" s="1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8"/>
      <c r="J29" s="148"/>
      <c r="K29" s="147"/>
      <c r="L29" s="147"/>
      <c r="M29" s="1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>
      <c r="A30" s="36"/>
      <c r="B30" s="42"/>
      <c r="C30" s="36"/>
      <c r="D30" s="36"/>
      <c r="E30" s="133" t="s">
        <v>93</v>
      </c>
      <c r="F30" s="36"/>
      <c r="G30" s="36"/>
      <c r="H30" s="36"/>
      <c r="I30" s="135"/>
      <c r="J30" s="135"/>
      <c r="K30" s="149">
        <f>I61</f>
        <v>0</v>
      </c>
      <c r="L30" s="36"/>
      <c r="M30" s="1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>
      <c r="A31" s="36"/>
      <c r="B31" s="42"/>
      <c r="C31" s="36"/>
      <c r="D31" s="36"/>
      <c r="E31" s="133" t="s">
        <v>94</v>
      </c>
      <c r="F31" s="36"/>
      <c r="G31" s="36"/>
      <c r="H31" s="36"/>
      <c r="I31" s="135"/>
      <c r="J31" s="135"/>
      <c r="K31" s="149">
        <f>J61</f>
        <v>0</v>
      </c>
      <c r="L31" s="36"/>
      <c r="M31" s="1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37</v>
      </c>
      <c r="E32" s="36"/>
      <c r="F32" s="36"/>
      <c r="G32" s="36"/>
      <c r="H32" s="36"/>
      <c r="I32" s="135"/>
      <c r="J32" s="135"/>
      <c r="K32" s="151">
        <f>ROUND(K82, 2)</f>
        <v>0</v>
      </c>
      <c r="L32" s="36"/>
      <c r="M32" s="1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7"/>
      <c r="E33" s="147"/>
      <c r="F33" s="147"/>
      <c r="G33" s="147"/>
      <c r="H33" s="147"/>
      <c r="I33" s="148"/>
      <c r="J33" s="148"/>
      <c r="K33" s="147"/>
      <c r="L33" s="147"/>
      <c r="M33" s="1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39</v>
      </c>
      <c r="G34" s="36"/>
      <c r="H34" s="36"/>
      <c r="I34" s="153" t="s">
        <v>38</v>
      </c>
      <c r="J34" s="135"/>
      <c r="K34" s="152" t="s">
        <v>40</v>
      </c>
      <c r="L34" s="36"/>
      <c r="M34" s="1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4" t="s">
        <v>41</v>
      </c>
      <c r="E35" s="133" t="s">
        <v>42</v>
      </c>
      <c r="F35" s="149">
        <f>ROUND((SUM(BE82:BE192)),  2)</f>
        <v>0</v>
      </c>
      <c r="G35" s="36"/>
      <c r="H35" s="36"/>
      <c r="I35" s="155">
        <v>0.20999999999999999</v>
      </c>
      <c r="J35" s="135"/>
      <c r="K35" s="149">
        <f>ROUND(((SUM(BE82:BE192))*I35),  2)</f>
        <v>0</v>
      </c>
      <c r="L35" s="36"/>
      <c r="M35" s="1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33" t="s">
        <v>43</v>
      </c>
      <c r="F36" s="149">
        <f>ROUND((SUM(BF82:BF192)),  2)</f>
        <v>0</v>
      </c>
      <c r="G36" s="36"/>
      <c r="H36" s="36"/>
      <c r="I36" s="155">
        <v>0.14999999999999999</v>
      </c>
      <c r="J36" s="135"/>
      <c r="K36" s="149">
        <f>ROUND(((SUM(BF82:BF192))*I36),  2)</f>
        <v>0</v>
      </c>
      <c r="L36" s="36"/>
      <c r="M36" s="1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3" t="s">
        <v>44</v>
      </c>
      <c r="F37" s="149">
        <f>ROUND((SUM(BG82:BG192)),  2)</f>
        <v>0</v>
      </c>
      <c r="G37" s="36"/>
      <c r="H37" s="36"/>
      <c r="I37" s="155">
        <v>0.20999999999999999</v>
      </c>
      <c r="J37" s="135"/>
      <c r="K37" s="149">
        <f>0</f>
        <v>0</v>
      </c>
      <c r="L37" s="36"/>
      <c r="M37" s="1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33" t="s">
        <v>45</v>
      </c>
      <c r="F38" s="149">
        <f>ROUND((SUM(BH82:BH192)),  2)</f>
        <v>0</v>
      </c>
      <c r="G38" s="36"/>
      <c r="H38" s="36"/>
      <c r="I38" s="155">
        <v>0.14999999999999999</v>
      </c>
      <c r="J38" s="135"/>
      <c r="K38" s="149">
        <f>0</f>
        <v>0</v>
      </c>
      <c r="L38" s="36"/>
      <c r="M38" s="1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33" t="s">
        <v>46</v>
      </c>
      <c r="F39" s="149">
        <f>ROUND((SUM(BI82:BI192)),  2)</f>
        <v>0</v>
      </c>
      <c r="G39" s="36"/>
      <c r="H39" s="36"/>
      <c r="I39" s="155">
        <v>0</v>
      </c>
      <c r="J39" s="135"/>
      <c r="K39" s="149">
        <f>0</f>
        <v>0</v>
      </c>
      <c r="L39" s="36"/>
      <c r="M39" s="1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135"/>
      <c r="J40" s="135"/>
      <c r="K40" s="36"/>
      <c r="L40" s="36"/>
      <c r="M40" s="1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47</v>
      </c>
      <c r="E41" s="158"/>
      <c r="F41" s="158"/>
      <c r="G41" s="159" t="s">
        <v>48</v>
      </c>
      <c r="H41" s="160" t="s">
        <v>49</v>
      </c>
      <c r="I41" s="161"/>
      <c r="J41" s="161"/>
      <c r="K41" s="162">
        <f>SUM(K32:K39)</f>
        <v>0</v>
      </c>
      <c r="L41" s="163"/>
      <c r="M41" s="1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4"/>
      <c r="C42" s="165"/>
      <c r="D42" s="165"/>
      <c r="E42" s="165"/>
      <c r="F42" s="165"/>
      <c r="G42" s="165"/>
      <c r="H42" s="165"/>
      <c r="I42" s="166"/>
      <c r="J42" s="166"/>
      <c r="K42" s="165"/>
      <c r="L42" s="165"/>
      <c r="M42" s="1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7"/>
      <c r="C46" s="168"/>
      <c r="D46" s="168"/>
      <c r="E46" s="168"/>
      <c r="F46" s="168"/>
      <c r="G46" s="168"/>
      <c r="H46" s="168"/>
      <c r="I46" s="169"/>
      <c r="J46" s="169"/>
      <c r="K46" s="168"/>
      <c r="L46" s="168"/>
      <c r="M46" s="1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95</v>
      </c>
      <c r="D47" s="38"/>
      <c r="E47" s="38"/>
      <c r="F47" s="38"/>
      <c r="G47" s="38"/>
      <c r="H47" s="38"/>
      <c r="I47" s="135"/>
      <c r="J47" s="135"/>
      <c r="K47" s="38"/>
      <c r="L47" s="38"/>
      <c r="M47" s="1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135"/>
      <c r="J48" s="135"/>
      <c r="K48" s="38"/>
      <c r="L48" s="38"/>
      <c r="M48" s="1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17</v>
      </c>
      <c r="D49" s="38"/>
      <c r="E49" s="38"/>
      <c r="F49" s="38"/>
      <c r="G49" s="38"/>
      <c r="H49" s="38"/>
      <c r="I49" s="135"/>
      <c r="J49" s="135"/>
      <c r="K49" s="38"/>
      <c r="L49" s="38"/>
      <c r="M49" s="1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70" t="str">
        <f>E7</f>
        <v>Oprava měřicí diagnostiky v žst. Krasíkov, Rudoltice</v>
      </c>
      <c r="F50" s="30"/>
      <c r="G50" s="30"/>
      <c r="H50" s="30"/>
      <c r="I50" s="135"/>
      <c r="J50" s="135"/>
      <c r="K50" s="38"/>
      <c r="L50" s="38"/>
      <c r="M50" s="1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12" customHeight="1">
      <c r="A51" s="36"/>
      <c r="B51" s="37"/>
      <c r="C51" s="30" t="s">
        <v>91</v>
      </c>
      <c r="D51" s="38"/>
      <c r="E51" s="38"/>
      <c r="F51" s="38"/>
      <c r="G51" s="38"/>
      <c r="H51" s="38"/>
      <c r="I51" s="135"/>
      <c r="J51" s="135"/>
      <c r="K51" s="38"/>
      <c r="L51" s="38"/>
      <c r="M51" s="1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6.5" customHeight="1">
      <c r="A52" s="36"/>
      <c r="B52" s="37"/>
      <c r="C52" s="38"/>
      <c r="D52" s="38"/>
      <c r="E52" s="67" t="str">
        <f>E9</f>
        <v>PS01 - diagnostika</v>
      </c>
      <c r="F52" s="38"/>
      <c r="G52" s="38"/>
      <c r="H52" s="38"/>
      <c r="I52" s="135"/>
      <c r="J52" s="135"/>
      <c r="K52" s="38"/>
      <c r="L52" s="38"/>
      <c r="M52" s="1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135"/>
      <c r="J53" s="135"/>
      <c r="K53" s="38"/>
      <c r="L53" s="38"/>
      <c r="M53" s="1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2" customHeight="1">
      <c r="A54" s="36"/>
      <c r="B54" s="37"/>
      <c r="C54" s="30" t="s">
        <v>22</v>
      </c>
      <c r="D54" s="38"/>
      <c r="E54" s="38"/>
      <c r="F54" s="25" t="str">
        <f>F12</f>
        <v>Krasíkov- Rudoltice</v>
      </c>
      <c r="G54" s="38"/>
      <c r="H54" s="38"/>
      <c r="I54" s="139" t="s">
        <v>24</v>
      </c>
      <c r="J54" s="141" t="str">
        <f>IF(J12="","",J12)</f>
        <v>9. 9. 2019</v>
      </c>
      <c r="K54" s="38"/>
      <c r="L54" s="38"/>
      <c r="M54" s="1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135"/>
      <c r="J55" s="135"/>
      <c r="K55" s="38"/>
      <c r="L55" s="38"/>
      <c r="M55" s="1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5.15" customHeight="1">
      <c r="A56" s="36"/>
      <c r="B56" s="37"/>
      <c r="C56" s="30" t="s">
        <v>26</v>
      </c>
      <c r="D56" s="38"/>
      <c r="E56" s="38"/>
      <c r="F56" s="25" t="str">
        <f>E15</f>
        <v xml:space="preserve"> </v>
      </c>
      <c r="G56" s="38"/>
      <c r="H56" s="38"/>
      <c r="I56" s="139" t="s">
        <v>32</v>
      </c>
      <c r="J56" s="171" t="str">
        <f>E21</f>
        <v xml:space="preserve"> </v>
      </c>
      <c r="K56" s="38"/>
      <c r="L56" s="38"/>
      <c r="M56" s="1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15.15" customHeight="1">
      <c r="A57" s="36"/>
      <c r="B57" s="37"/>
      <c r="C57" s="30" t="s">
        <v>30</v>
      </c>
      <c r="D57" s="38"/>
      <c r="E57" s="38"/>
      <c r="F57" s="25" t="str">
        <f>IF(E18="","",E18)</f>
        <v>Vyplň údaj</v>
      </c>
      <c r="G57" s="38"/>
      <c r="H57" s="38"/>
      <c r="I57" s="139" t="s">
        <v>33</v>
      </c>
      <c r="J57" s="171" t="str">
        <f>E24</f>
        <v>Slezák</v>
      </c>
      <c r="K57" s="38"/>
      <c r="L57" s="38"/>
      <c r="M57" s="1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135"/>
      <c r="J58" s="135"/>
      <c r="K58" s="38"/>
      <c r="L58" s="38"/>
      <c r="M58" s="1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9.28" customHeight="1">
      <c r="A59" s="36"/>
      <c r="B59" s="37"/>
      <c r="C59" s="172" t="s">
        <v>96</v>
      </c>
      <c r="D59" s="173"/>
      <c r="E59" s="173"/>
      <c r="F59" s="173"/>
      <c r="G59" s="173"/>
      <c r="H59" s="173"/>
      <c r="I59" s="174" t="s">
        <v>97</v>
      </c>
      <c r="J59" s="174" t="s">
        <v>98</v>
      </c>
      <c r="K59" s="175" t="s">
        <v>99</v>
      </c>
      <c r="L59" s="173"/>
      <c r="M59" s="1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135"/>
      <c r="J60" s="135"/>
      <c r="K60" s="38"/>
      <c r="L60" s="38"/>
      <c r="M60" s="1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2.8" customHeight="1">
      <c r="A61" s="36"/>
      <c r="B61" s="37"/>
      <c r="C61" s="176" t="s">
        <v>71</v>
      </c>
      <c r="D61" s="38"/>
      <c r="E61" s="38"/>
      <c r="F61" s="38"/>
      <c r="G61" s="38"/>
      <c r="H61" s="38"/>
      <c r="I61" s="177">
        <f>Q82</f>
        <v>0</v>
      </c>
      <c r="J61" s="177">
        <f>R82</f>
        <v>0</v>
      </c>
      <c r="K61" s="100">
        <f>K82</f>
        <v>0</v>
      </c>
      <c r="L61" s="38"/>
      <c r="M61" s="1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U61" s="15" t="s">
        <v>100</v>
      </c>
    </row>
    <row r="62" s="9" customFormat="1" ht="24.96" customHeight="1">
      <c r="A62" s="9"/>
      <c r="B62" s="178"/>
      <c r="C62" s="179"/>
      <c r="D62" s="180" t="s">
        <v>101</v>
      </c>
      <c r="E62" s="181"/>
      <c r="F62" s="181"/>
      <c r="G62" s="181"/>
      <c r="H62" s="181"/>
      <c r="I62" s="182">
        <f>Q83</f>
        <v>0</v>
      </c>
      <c r="J62" s="182">
        <f>R83</f>
        <v>0</v>
      </c>
      <c r="K62" s="183">
        <f>K83</f>
        <v>0</v>
      </c>
      <c r="L62" s="179"/>
      <c r="M62" s="18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6"/>
      <c r="B63" s="37"/>
      <c r="C63" s="38"/>
      <c r="D63" s="38"/>
      <c r="E63" s="38"/>
      <c r="F63" s="38"/>
      <c r="G63" s="38"/>
      <c r="H63" s="38"/>
      <c r="I63" s="135"/>
      <c r="J63" s="135"/>
      <c r="K63" s="38"/>
      <c r="L63" s="38"/>
      <c r="M63" s="1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="2" customFormat="1" ht="6.96" customHeight="1">
      <c r="A64" s="36"/>
      <c r="B64" s="57"/>
      <c r="C64" s="58"/>
      <c r="D64" s="58"/>
      <c r="E64" s="58"/>
      <c r="F64" s="58"/>
      <c r="G64" s="58"/>
      <c r="H64" s="58"/>
      <c r="I64" s="166"/>
      <c r="J64" s="166"/>
      <c r="K64" s="58"/>
      <c r="L64" s="58"/>
      <c r="M64" s="1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8" s="2" customFormat="1" ht="6.96" customHeight="1">
      <c r="A68" s="36"/>
      <c r="B68" s="59"/>
      <c r="C68" s="60"/>
      <c r="D68" s="60"/>
      <c r="E68" s="60"/>
      <c r="F68" s="60"/>
      <c r="G68" s="60"/>
      <c r="H68" s="60"/>
      <c r="I68" s="169"/>
      <c r="J68" s="169"/>
      <c r="K68" s="60"/>
      <c r="L68" s="60"/>
      <c r="M68" s="1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24.96" customHeight="1">
      <c r="A69" s="36"/>
      <c r="B69" s="37"/>
      <c r="C69" s="21" t="s">
        <v>102</v>
      </c>
      <c r="D69" s="38"/>
      <c r="E69" s="38"/>
      <c r="F69" s="38"/>
      <c r="G69" s="38"/>
      <c r="H69" s="38"/>
      <c r="I69" s="135"/>
      <c r="J69" s="135"/>
      <c r="K69" s="38"/>
      <c r="L69" s="38"/>
      <c r="M69" s="1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6.96" customHeight="1">
      <c r="A70" s="36"/>
      <c r="B70" s="37"/>
      <c r="C70" s="38"/>
      <c r="D70" s="38"/>
      <c r="E70" s="38"/>
      <c r="F70" s="38"/>
      <c r="G70" s="38"/>
      <c r="H70" s="38"/>
      <c r="I70" s="135"/>
      <c r="J70" s="135"/>
      <c r="K70" s="38"/>
      <c r="L70" s="38"/>
      <c r="M70" s="1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17</v>
      </c>
      <c r="D71" s="38"/>
      <c r="E71" s="38"/>
      <c r="F71" s="38"/>
      <c r="G71" s="38"/>
      <c r="H71" s="38"/>
      <c r="I71" s="135"/>
      <c r="J71" s="135"/>
      <c r="K71" s="38"/>
      <c r="L71" s="38"/>
      <c r="M71" s="1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170" t="str">
        <f>E7</f>
        <v>Oprava měřicí diagnostiky v žst. Krasíkov, Rudoltice</v>
      </c>
      <c r="F72" s="30"/>
      <c r="G72" s="30"/>
      <c r="H72" s="30"/>
      <c r="I72" s="135"/>
      <c r="J72" s="135"/>
      <c r="K72" s="38"/>
      <c r="L72" s="38"/>
      <c r="M72" s="1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91</v>
      </c>
      <c r="D73" s="38"/>
      <c r="E73" s="38"/>
      <c r="F73" s="38"/>
      <c r="G73" s="38"/>
      <c r="H73" s="38"/>
      <c r="I73" s="135"/>
      <c r="J73" s="135"/>
      <c r="K73" s="38"/>
      <c r="L73" s="38"/>
      <c r="M73" s="1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8"/>
      <c r="D74" s="38"/>
      <c r="E74" s="67" t="str">
        <f>E9</f>
        <v>PS01 - diagnostika</v>
      </c>
      <c r="F74" s="38"/>
      <c r="G74" s="38"/>
      <c r="H74" s="38"/>
      <c r="I74" s="135"/>
      <c r="J74" s="135"/>
      <c r="K74" s="38"/>
      <c r="L74" s="38"/>
      <c r="M74" s="1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135"/>
      <c r="J75" s="135"/>
      <c r="K75" s="38"/>
      <c r="L75" s="38"/>
      <c r="M75" s="1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22</v>
      </c>
      <c r="D76" s="38"/>
      <c r="E76" s="38"/>
      <c r="F76" s="25" t="str">
        <f>F12</f>
        <v>Krasíkov- Rudoltice</v>
      </c>
      <c r="G76" s="38"/>
      <c r="H76" s="38"/>
      <c r="I76" s="139" t="s">
        <v>24</v>
      </c>
      <c r="J76" s="141" t="str">
        <f>IF(J12="","",J12)</f>
        <v>9. 9. 2019</v>
      </c>
      <c r="K76" s="38"/>
      <c r="L76" s="38"/>
      <c r="M76" s="1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135"/>
      <c r="J77" s="135"/>
      <c r="K77" s="38"/>
      <c r="L77" s="38"/>
      <c r="M77" s="1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26</v>
      </c>
      <c r="D78" s="38"/>
      <c r="E78" s="38"/>
      <c r="F78" s="25" t="str">
        <f>E15</f>
        <v xml:space="preserve"> </v>
      </c>
      <c r="G78" s="38"/>
      <c r="H78" s="38"/>
      <c r="I78" s="139" t="s">
        <v>32</v>
      </c>
      <c r="J78" s="171" t="str">
        <f>E21</f>
        <v xml:space="preserve"> </v>
      </c>
      <c r="K78" s="38"/>
      <c r="L78" s="38"/>
      <c r="M78" s="1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5.15" customHeight="1">
      <c r="A79" s="36"/>
      <c r="B79" s="37"/>
      <c r="C79" s="30" t="s">
        <v>30</v>
      </c>
      <c r="D79" s="38"/>
      <c r="E79" s="38"/>
      <c r="F79" s="25" t="str">
        <f>IF(E18="","",E18)</f>
        <v>Vyplň údaj</v>
      </c>
      <c r="G79" s="38"/>
      <c r="H79" s="38"/>
      <c r="I79" s="139" t="s">
        <v>33</v>
      </c>
      <c r="J79" s="171" t="str">
        <f>E24</f>
        <v>Slezák</v>
      </c>
      <c r="K79" s="38"/>
      <c r="L79" s="38"/>
      <c r="M79" s="1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0.32" customHeight="1">
      <c r="A80" s="36"/>
      <c r="B80" s="37"/>
      <c r="C80" s="38"/>
      <c r="D80" s="38"/>
      <c r="E80" s="38"/>
      <c r="F80" s="38"/>
      <c r="G80" s="38"/>
      <c r="H80" s="38"/>
      <c r="I80" s="135"/>
      <c r="J80" s="135"/>
      <c r="K80" s="38"/>
      <c r="L80" s="38"/>
      <c r="M80" s="1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10" customFormat="1" ht="29.28" customHeight="1">
      <c r="A81" s="185"/>
      <c r="B81" s="186"/>
      <c r="C81" s="187" t="s">
        <v>103</v>
      </c>
      <c r="D81" s="188" t="s">
        <v>56</v>
      </c>
      <c r="E81" s="188" t="s">
        <v>52</v>
      </c>
      <c r="F81" s="188" t="s">
        <v>53</v>
      </c>
      <c r="G81" s="188" t="s">
        <v>104</v>
      </c>
      <c r="H81" s="188" t="s">
        <v>105</v>
      </c>
      <c r="I81" s="189" t="s">
        <v>106</v>
      </c>
      <c r="J81" s="189" t="s">
        <v>107</v>
      </c>
      <c r="K81" s="188" t="s">
        <v>99</v>
      </c>
      <c r="L81" s="190" t="s">
        <v>108</v>
      </c>
      <c r="M81" s="191"/>
      <c r="N81" s="90" t="s">
        <v>20</v>
      </c>
      <c r="O81" s="91" t="s">
        <v>41</v>
      </c>
      <c r="P81" s="91" t="s">
        <v>109</v>
      </c>
      <c r="Q81" s="91" t="s">
        <v>110</v>
      </c>
      <c r="R81" s="91" t="s">
        <v>111</v>
      </c>
      <c r="S81" s="91" t="s">
        <v>112</v>
      </c>
      <c r="T81" s="91" t="s">
        <v>113</v>
      </c>
      <c r="U81" s="91" t="s">
        <v>114</v>
      </c>
      <c r="V81" s="91" t="s">
        <v>115</v>
      </c>
      <c r="W81" s="91" t="s">
        <v>116</v>
      </c>
      <c r="X81" s="92" t="s">
        <v>117</v>
      </c>
      <c r="Y81" s="185"/>
      <c r="Z81" s="185"/>
      <c r="AA81" s="185"/>
      <c r="AB81" s="185"/>
      <c r="AC81" s="185"/>
      <c r="AD81" s="185"/>
      <c r="AE81" s="185"/>
    </row>
    <row r="82" s="2" customFormat="1" ht="22.8" customHeight="1">
      <c r="A82" s="36"/>
      <c r="B82" s="37"/>
      <c r="C82" s="97" t="s">
        <v>118</v>
      </c>
      <c r="D82" s="38"/>
      <c r="E82" s="38"/>
      <c r="F82" s="38"/>
      <c r="G82" s="38"/>
      <c r="H82" s="38"/>
      <c r="I82" s="135"/>
      <c r="J82" s="135"/>
      <c r="K82" s="192">
        <f>BK82</f>
        <v>0</v>
      </c>
      <c r="L82" s="38"/>
      <c r="M82" s="42"/>
      <c r="N82" s="93"/>
      <c r="O82" s="193"/>
      <c r="P82" s="94"/>
      <c r="Q82" s="194">
        <f>Q83</f>
        <v>0</v>
      </c>
      <c r="R82" s="194">
        <f>R83</f>
        <v>0</v>
      </c>
      <c r="S82" s="94"/>
      <c r="T82" s="195">
        <f>T83</f>
        <v>0</v>
      </c>
      <c r="U82" s="94"/>
      <c r="V82" s="195">
        <f>V83</f>
        <v>0</v>
      </c>
      <c r="W82" s="94"/>
      <c r="X82" s="196">
        <f>X83</f>
        <v>0</v>
      </c>
      <c r="Y82" s="36"/>
      <c r="Z82" s="36"/>
      <c r="AA82" s="36"/>
      <c r="AB82" s="36"/>
      <c r="AC82" s="36"/>
      <c r="AD82" s="36"/>
      <c r="AE82" s="36"/>
      <c r="AT82" s="15" t="s">
        <v>72</v>
      </c>
      <c r="AU82" s="15" t="s">
        <v>100</v>
      </c>
      <c r="BK82" s="197">
        <f>BK83</f>
        <v>0</v>
      </c>
    </row>
    <row r="83" s="11" customFormat="1" ht="25.92" customHeight="1">
      <c r="A83" s="11"/>
      <c r="B83" s="198"/>
      <c r="C83" s="199"/>
      <c r="D83" s="200" t="s">
        <v>72</v>
      </c>
      <c r="E83" s="201" t="s">
        <v>119</v>
      </c>
      <c r="F83" s="201" t="s">
        <v>120</v>
      </c>
      <c r="G83" s="199"/>
      <c r="H83" s="199"/>
      <c r="I83" s="202"/>
      <c r="J83" s="202"/>
      <c r="K83" s="203">
        <f>BK83</f>
        <v>0</v>
      </c>
      <c r="L83" s="199"/>
      <c r="M83" s="204"/>
      <c r="N83" s="205"/>
      <c r="O83" s="206"/>
      <c r="P83" s="206"/>
      <c r="Q83" s="207">
        <f>SUM(Q84:Q192)</f>
        <v>0</v>
      </c>
      <c r="R83" s="207">
        <f>SUM(R84:R192)</f>
        <v>0</v>
      </c>
      <c r="S83" s="206"/>
      <c r="T83" s="208">
        <f>SUM(T84:T192)</f>
        <v>0</v>
      </c>
      <c r="U83" s="206"/>
      <c r="V83" s="208">
        <f>SUM(V84:V192)</f>
        <v>0</v>
      </c>
      <c r="W83" s="206"/>
      <c r="X83" s="209">
        <f>SUM(X84:X192)</f>
        <v>0</v>
      </c>
      <c r="Y83" s="11"/>
      <c r="Z83" s="11"/>
      <c r="AA83" s="11"/>
      <c r="AB83" s="11"/>
      <c r="AC83" s="11"/>
      <c r="AD83" s="11"/>
      <c r="AE83" s="11"/>
      <c r="AR83" s="210" t="s">
        <v>121</v>
      </c>
      <c r="AT83" s="211" t="s">
        <v>72</v>
      </c>
      <c r="AU83" s="211" t="s">
        <v>73</v>
      </c>
      <c r="AY83" s="210" t="s">
        <v>122</v>
      </c>
      <c r="BK83" s="212">
        <f>SUM(BK84:BK192)</f>
        <v>0</v>
      </c>
    </row>
    <row r="84" s="2" customFormat="1" ht="16.5" customHeight="1">
      <c r="A84" s="36"/>
      <c r="B84" s="37"/>
      <c r="C84" s="213" t="s">
        <v>81</v>
      </c>
      <c r="D84" s="213" t="s">
        <v>123</v>
      </c>
      <c r="E84" s="214" t="s">
        <v>124</v>
      </c>
      <c r="F84" s="215" t="s">
        <v>125</v>
      </c>
      <c r="G84" s="216" t="s">
        <v>126</v>
      </c>
      <c r="H84" s="217">
        <v>1</v>
      </c>
      <c r="I84" s="218"/>
      <c r="J84" s="219"/>
      <c r="K84" s="220">
        <f>ROUND(P84*H84,2)</f>
        <v>0</v>
      </c>
      <c r="L84" s="215" t="s">
        <v>20</v>
      </c>
      <c r="M84" s="221"/>
      <c r="N84" s="222" t="s">
        <v>20</v>
      </c>
      <c r="O84" s="223" t="s">
        <v>42</v>
      </c>
      <c r="P84" s="224">
        <f>I84+J84</f>
        <v>0</v>
      </c>
      <c r="Q84" s="224">
        <f>ROUND(I84*H84,2)</f>
        <v>0</v>
      </c>
      <c r="R84" s="224">
        <f>ROUND(J84*H84,2)</f>
        <v>0</v>
      </c>
      <c r="S84" s="82"/>
      <c r="T84" s="225">
        <f>S84*H84</f>
        <v>0</v>
      </c>
      <c r="U84" s="225">
        <v>0</v>
      </c>
      <c r="V84" s="225">
        <f>U84*H84</f>
        <v>0</v>
      </c>
      <c r="W84" s="225">
        <v>0</v>
      </c>
      <c r="X84" s="226">
        <f>W84*H84</f>
        <v>0</v>
      </c>
      <c r="Y84" s="36"/>
      <c r="Z84" s="36"/>
      <c r="AA84" s="36"/>
      <c r="AB84" s="36"/>
      <c r="AC84" s="36"/>
      <c r="AD84" s="36"/>
      <c r="AE84" s="36"/>
      <c r="AR84" s="227" t="s">
        <v>127</v>
      </c>
      <c r="AT84" s="227" t="s">
        <v>123</v>
      </c>
      <c r="AU84" s="227" t="s">
        <v>81</v>
      </c>
      <c r="AY84" s="15" t="s">
        <v>122</v>
      </c>
      <c r="BE84" s="228">
        <f>IF(O84="základní",K84,0)</f>
        <v>0</v>
      </c>
      <c r="BF84" s="228">
        <f>IF(O84="snížená",K84,0)</f>
        <v>0</v>
      </c>
      <c r="BG84" s="228">
        <f>IF(O84="zákl. přenesená",K84,0)</f>
        <v>0</v>
      </c>
      <c r="BH84" s="228">
        <f>IF(O84="sníž. přenesená",K84,0)</f>
        <v>0</v>
      </c>
      <c r="BI84" s="228">
        <f>IF(O84="nulová",K84,0)</f>
        <v>0</v>
      </c>
      <c r="BJ84" s="15" t="s">
        <v>81</v>
      </c>
      <c r="BK84" s="228">
        <f>ROUND(P84*H84,2)</f>
        <v>0</v>
      </c>
      <c r="BL84" s="15" t="s">
        <v>127</v>
      </c>
      <c r="BM84" s="227" t="s">
        <v>128</v>
      </c>
    </row>
    <row r="85" s="2" customFormat="1">
      <c r="A85" s="36"/>
      <c r="B85" s="37"/>
      <c r="C85" s="38"/>
      <c r="D85" s="229" t="s">
        <v>129</v>
      </c>
      <c r="E85" s="38"/>
      <c r="F85" s="230" t="s">
        <v>130</v>
      </c>
      <c r="G85" s="38"/>
      <c r="H85" s="38"/>
      <c r="I85" s="135"/>
      <c r="J85" s="135"/>
      <c r="K85" s="38"/>
      <c r="L85" s="38"/>
      <c r="M85" s="42"/>
      <c r="N85" s="231"/>
      <c r="O85" s="232"/>
      <c r="P85" s="82"/>
      <c r="Q85" s="82"/>
      <c r="R85" s="82"/>
      <c r="S85" s="82"/>
      <c r="T85" s="82"/>
      <c r="U85" s="82"/>
      <c r="V85" s="82"/>
      <c r="W85" s="82"/>
      <c r="X85" s="83"/>
      <c r="Y85" s="36"/>
      <c r="Z85" s="36"/>
      <c r="AA85" s="36"/>
      <c r="AB85" s="36"/>
      <c r="AC85" s="36"/>
      <c r="AD85" s="36"/>
      <c r="AE85" s="36"/>
      <c r="AT85" s="15" t="s">
        <v>129</v>
      </c>
      <c r="AU85" s="15" t="s">
        <v>81</v>
      </c>
    </row>
    <row r="86" s="2" customFormat="1" ht="16.5" customHeight="1">
      <c r="A86" s="36"/>
      <c r="B86" s="37"/>
      <c r="C86" s="213" t="s">
        <v>83</v>
      </c>
      <c r="D86" s="213" t="s">
        <v>123</v>
      </c>
      <c r="E86" s="214" t="s">
        <v>131</v>
      </c>
      <c r="F86" s="215" t="s">
        <v>132</v>
      </c>
      <c r="G86" s="216" t="s">
        <v>126</v>
      </c>
      <c r="H86" s="217">
        <v>4</v>
      </c>
      <c r="I86" s="218"/>
      <c r="J86" s="219"/>
      <c r="K86" s="220">
        <f>ROUND(P86*H86,2)</f>
        <v>0</v>
      </c>
      <c r="L86" s="215" t="s">
        <v>20</v>
      </c>
      <c r="M86" s="221"/>
      <c r="N86" s="222" t="s">
        <v>20</v>
      </c>
      <c r="O86" s="223" t="s">
        <v>42</v>
      </c>
      <c r="P86" s="224">
        <f>I86+J86</f>
        <v>0</v>
      </c>
      <c r="Q86" s="224">
        <f>ROUND(I86*H86,2)</f>
        <v>0</v>
      </c>
      <c r="R86" s="224">
        <f>ROUND(J86*H86,2)</f>
        <v>0</v>
      </c>
      <c r="S86" s="82"/>
      <c r="T86" s="225">
        <f>S86*H86</f>
        <v>0</v>
      </c>
      <c r="U86" s="225">
        <v>0</v>
      </c>
      <c r="V86" s="225">
        <f>U86*H86</f>
        <v>0</v>
      </c>
      <c r="W86" s="225">
        <v>0</v>
      </c>
      <c r="X86" s="226">
        <f>W86*H86</f>
        <v>0</v>
      </c>
      <c r="Y86" s="36"/>
      <c r="Z86" s="36"/>
      <c r="AA86" s="36"/>
      <c r="AB86" s="36"/>
      <c r="AC86" s="36"/>
      <c r="AD86" s="36"/>
      <c r="AE86" s="36"/>
      <c r="AR86" s="227" t="s">
        <v>127</v>
      </c>
      <c r="AT86" s="227" t="s">
        <v>123</v>
      </c>
      <c r="AU86" s="227" t="s">
        <v>81</v>
      </c>
      <c r="AY86" s="15" t="s">
        <v>122</v>
      </c>
      <c r="BE86" s="228">
        <f>IF(O86="základní",K86,0)</f>
        <v>0</v>
      </c>
      <c r="BF86" s="228">
        <f>IF(O86="snížená",K86,0)</f>
        <v>0</v>
      </c>
      <c r="BG86" s="228">
        <f>IF(O86="zákl. přenesená",K86,0)</f>
        <v>0</v>
      </c>
      <c r="BH86" s="228">
        <f>IF(O86="sníž. přenesená",K86,0)</f>
        <v>0</v>
      </c>
      <c r="BI86" s="228">
        <f>IF(O86="nulová",K86,0)</f>
        <v>0</v>
      </c>
      <c r="BJ86" s="15" t="s">
        <v>81</v>
      </c>
      <c r="BK86" s="228">
        <f>ROUND(P86*H86,2)</f>
        <v>0</v>
      </c>
      <c r="BL86" s="15" t="s">
        <v>127</v>
      </c>
      <c r="BM86" s="227" t="s">
        <v>133</v>
      </c>
    </row>
    <row r="87" s="2" customFormat="1">
      <c r="A87" s="36"/>
      <c r="B87" s="37"/>
      <c r="C87" s="38"/>
      <c r="D87" s="229" t="s">
        <v>129</v>
      </c>
      <c r="E87" s="38"/>
      <c r="F87" s="230" t="s">
        <v>134</v>
      </c>
      <c r="G87" s="38"/>
      <c r="H87" s="38"/>
      <c r="I87" s="135"/>
      <c r="J87" s="135"/>
      <c r="K87" s="38"/>
      <c r="L87" s="38"/>
      <c r="M87" s="42"/>
      <c r="N87" s="231"/>
      <c r="O87" s="232"/>
      <c r="P87" s="82"/>
      <c r="Q87" s="82"/>
      <c r="R87" s="82"/>
      <c r="S87" s="82"/>
      <c r="T87" s="82"/>
      <c r="U87" s="82"/>
      <c r="V87" s="82"/>
      <c r="W87" s="82"/>
      <c r="X87" s="83"/>
      <c r="Y87" s="36"/>
      <c r="Z87" s="36"/>
      <c r="AA87" s="36"/>
      <c r="AB87" s="36"/>
      <c r="AC87" s="36"/>
      <c r="AD87" s="36"/>
      <c r="AE87" s="36"/>
      <c r="AT87" s="15" t="s">
        <v>129</v>
      </c>
      <c r="AU87" s="15" t="s">
        <v>81</v>
      </c>
    </row>
    <row r="88" s="2" customFormat="1" ht="16.5" customHeight="1">
      <c r="A88" s="36"/>
      <c r="B88" s="37"/>
      <c r="C88" s="213" t="s">
        <v>135</v>
      </c>
      <c r="D88" s="213" t="s">
        <v>123</v>
      </c>
      <c r="E88" s="214" t="s">
        <v>136</v>
      </c>
      <c r="F88" s="215" t="s">
        <v>137</v>
      </c>
      <c r="G88" s="216" t="s">
        <v>138</v>
      </c>
      <c r="H88" s="217">
        <v>4</v>
      </c>
      <c r="I88" s="218"/>
      <c r="J88" s="219"/>
      <c r="K88" s="220">
        <f>ROUND(P88*H88,2)</f>
        <v>0</v>
      </c>
      <c r="L88" s="215" t="s">
        <v>20</v>
      </c>
      <c r="M88" s="221"/>
      <c r="N88" s="222" t="s">
        <v>20</v>
      </c>
      <c r="O88" s="223" t="s">
        <v>42</v>
      </c>
      <c r="P88" s="224">
        <f>I88+J88</f>
        <v>0</v>
      </c>
      <c r="Q88" s="224">
        <f>ROUND(I88*H88,2)</f>
        <v>0</v>
      </c>
      <c r="R88" s="224">
        <f>ROUND(J88*H88,2)</f>
        <v>0</v>
      </c>
      <c r="S88" s="82"/>
      <c r="T88" s="225">
        <f>S88*H88</f>
        <v>0</v>
      </c>
      <c r="U88" s="225">
        <v>0</v>
      </c>
      <c r="V88" s="225">
        <f>U88*H88</f>
        <v>0</v>
      </c>
      <c r="W88" s="225">
        <v>0</v>
      </c>
      <c r="X88" s="226">
        <f>W88*H88</f>
        <v>0</v>
      </c>
      <c r="Y88" s="36"/>
      <c r="Z88" s="36"/>
      <c r="AA88" s="36"/>
      <c r="AB88" s="36"/>
      <c r="AC88" s="36"/>
      <c r="AD88" s="36"/>
      <c r="AE88" s="36"/>
      <c r="AR88" s="227" t="s">
        <v>127</v>
      </c>
      <c r="AT88" s="227" t="s">
        <v>123</v>
      </c>
      <c r="AU88" s="227" t="s">
        <v>81</v>
      </c>
      <c r="AY88" s="15" t="s">
        <v>122</v>
      </c>
      <c r="BE88" s="228">
        <f>IF(O88="základní",K88,0)</f>
        <v>0</v>
      </c>
      <c r="BF88" s="228">
        <f>IF(O88="snížená",K88,0)</f>
        <v>0</v>
      </c>
      <c r="BG88" s="228">
        <f>IF(O88="zákl. přenesená",K88,0)</f>
        <v>0</v>
      </c>
      <c r="BH88" s="228">
        <f>IF(O88="sníž. přenesená",K88,0)</f>
        <v>0</v>
      </c>
      <c r="BI88" s="228">
        <f>IF(O88="nulová",K88,0)</f>
        <v>0</v>
      </c>
      <c r="BJ88" s="15" t="s">
        <v>81</v>
      </c>
      <c r="BK88" s="228">
        <f>ROUND(P88*H88,2)</f>
        <v>0</v>
      </c>
      <c r="BL88" s="15" t="s">
        <v>127</v>
      </c>
      <c r="BM88" s="227" t="s">
        <v>139</v>
      </c>
    </row>
    <row r="89" s="2" customFormat="1">
      <c r="A89" s="36"/>
      <c r="B89" s="37"/>
      <c r="C89" s="38"/>
      <c r="D89" s="229" t="s">
        <v>129</v>
      </c>
      <c r="E89" s="38"/>
      <c r="F89" s="230" t="s">
        <v>137</v>
      </c>
      <c r="G89" s="38"/>
      <c r="H89" s="38"/>
      <c r="I89" s="135"/>
      <c r="J89" s="135"/>
      <c r="K89" s="38"/>
      <c r="L89" s="38"/>
      <c r="M89" s="42"/>
      <c r="N89" s="231"/>
      <c r="O89" s="232"/>
      <c r="P89" s="82"/>
      <c r="Q89" s="82"/>
      <c r="R89" s="82"/>
      <c r="S89" s="82"/>
      <c r="T89" s="82"/>
      <c r="U89" s="82"/>
      <c r="V89" s="82"/>
      <c r="W89" s="82"/>
      <c r="X89" s="83"/>
      <c r="Y89" s="36"/>
      <c r="Z89" s="36"/>
      <c r="AA89" s="36"/>
      <c r="AB89" s="36"/>
      <c r="AC89" s="36"/>
      <c r="AD89" s="36"/>
      <c r="AE89" s="36"/>
      <c r="AT89" s="15" t="s">
        <v>129</v>
      </c>
      <c r="AU89" s="15" t="s">
        <v>81</v>
      </c>
    </row>
    <row r="90" s="2" customFormat="1" ht="16.5" customHeight="1">
      <c r="A90" s="36"/>
      <c r="B90" s="37"/>
      <c r="C90" s="213" t="s">
        <v>121</v>
      </c>
      <c r="D90" s="213" t="s">
        <v>123</v>
      </c>
      <c r="E90" s="214" t="s">
        <v>140</v>
      </c>
      <c r="F90" s="215" t="s">
        <v>141</v>
      </c>
      <c r="G90" s="216" t="s">
        <v>138</v>
      </c>
      <c r="H90" s="217">
        <v>4</v>
      </c>
      <c r="I90" s="218"/>
      <c r="J90" s="219"/>
      <c r="K90" s="220">
        <f>ROUND(P90*H90,2)</f>
        <v>0</v>
      </c>
      <c r="L90" s="215" t="s">
        <v>20</v>
      </c>
      <c r="M90" s="221"/>
      <c r="N90" s="222" t="s">
        <v>20</v>
      </c>
      <c r="O90" s="223" t="s">
        <v>42</v>
      </c>
      <c r="P90" s="224">
        <f>I90+J90</f>
        <v>0</v>
      </c>
      <c r="Q90" s="224">
        <f>ROUND(I90*H90,2)</f>
        <v>0</v>
      </c>
      <c r="R90" s="224">
        <f>ROUND(J90*H90,2)</f>
        <v>0</v>
      </c>
      <c r="S90" s="82"/>
      <c r="T90" s="225">
        <f>S90*H90</f>
        <v>0</v>
      </c>
      <c r="U90" s="225">
        <v>0</v>
      </c>
      <c r="V90" s="225">
        <f>U90*H90</f>
        <v>0</v>
      </c>
      <c r="W90" s="225">
        <v>0</v>
      </c>
      <c r="X90" s="226">
        <f>W90*H90</f>
        <v>0</v>
      </c>
      <c r="Y90" s="36"/>
      <c r="Z90" s="36"/>
      <c r="AA90" s="36"/>
      <c r="AB90" s="36"/>
      <c r="AC90" s="36"/>
      <c r="AD90" s="36"/>
      <c r="AE90" s="36"/>
      <c r="AR90" s="227" t="s">
        <v>127</v>
      </c>
      <c r="AT90" s="227" t="s">
        <v>123</v>
      </c>
      <c r="AU90" s="227" t="s">
        <v>81</v>
      </c>
      <c r="AY90" s="15" t="s">
        <v>122</v>
      </c>
      <c r="BE90" s="228">
        <f>IF(O90="základní",K90,0)</f>
        <v>0</v>
      </c>
      <c r="BF90" s="228">
        <f>IF(O90="snížená",K90,0)</f>
        <v>0</v>
      </c>
      <c r="BG90" s="228">
        <f>IF(O90="zákl. přenesená",K90,0)</f>
        <v>0</v>
      </c>
      <c r="BH90" s="228">
        <f>IF(O90="sníž. přenesená",K90,0)</f>
        <v>0</v>
      </c>
      <c r="BI90" s="228">
        <f>IF(O90="nulová",K90,0)</f>
        <v>0</v>
      </c>
      <c r="BJ90" s="15" t="s">
        <v>81</v>
      </c>
      <c r="BK90" s="228">
        <f>ROUND(P90*H90,2)</f>
        <v>0</v>
      </c>
      <c r="BL90" s="15" t="s">
        <v>127</v>
      </c>
      <c r="BM90" s="227" t="s">
        <v>142</v>
      </c>
    </row>
    <row r="91" s="2" customFormat="1">
      <c r="A91" s="36"/>
      <c r="B91" s="37"/>
      <c r="C91" s="38"/>
      <c r="D91" s="229" t="s">
        <v>129</v>
      </c>
      <c r="E91" s="38"/>
      <c r="F91" s="230" t="s">
        <v>141</v>
      </c>
      <c r="G91" s="38"/>
      <c r="H91" s="38"/>
      <c r="I91" s="135"/>
      <c r="J91" s="135"/>
      <c r="K91" s="38"/>
      <c r="L91" s="38"/>
      <c r="M91" s="42"/>
      <c r="N91" s="231"/>
      <c r="O91" s="232"/>
      <c r="P91" s="82"/>
      <c r="Q91" s="82"/>
      <c r="R91" s="82"/>
      <c r="S91" s="82"/>
      <c r="T91" s="82"/>
      <c r="U91" s="82"/>
      <c r="V91" s="82"/>
      <c r="W91" s="82"/>
      <c r="X91" s="83"/>
      <c r="Y91" s="36"/>
      <c r="Z91" s="36"/>
      <c r="AA91" s="36"/>
      <c r="AB91" s="36"/>
      <c r="AC91" s="36"/>
      <c r="AD91" s="36"/>
      <c r="AE91" s="36"/>
      <c r="AT91" s="15" t="s">
        <v>129</v>
      </c>
      <c r="AU91" s="15" t="s">
        <v>81</v>
      </c>
    </row>
    <row r="92" s="2" customFormat="1" ht="16.5" customHeight="1">
      <c r="A92" s="36"/>
      <c r="B92" s="37"/>
      <c r="C92" s="213" t="s">
        <v>143</v>
      </c>
      <c r="D92" s="213" t="s">
        <v>123</v>
      </c>
      <c r="E92" s="214" t="s">
        <v>144</v>
      </c>
      <c r="F92" s="215" t="s">
        <v>145</v>
      </c>
      <c r="G92" s="216" t="s">
        <v>138</v>
      </c>
      <c r="H92" s="217">
        <v>1</v>
      </c>
      <c r="I92" s="218"/>
      <c r="J92" s="219"/>
      <c r="K92" s="220">
        <f>ROUND(P92*H92,2)</f>
        <v>0</v>
      </c>
      <c r="L92" s="215" t="s">
        <v>20</v>
      </c>
      <c r="M92" s="221"/>
      <c r="N92" s="222" t="s">
        <v>20</v>
      </c>
      <c r="O92" s="223" t="s">
        <v>42</v>
      </c>
      <c r="P92" s="224">
        <f>I92+J92</f>
        <v>0</v>
      </c>
      <c r="Q92" s="224">
        <f>ROUND(I92*H92,2)</f>
        <v>0</v>
      </c>
      <c r="R92" s="224">
        <f>ROUND(J92*H92,2)</f>
        <v>0</v>
      </c>
      <c r="S92" s="82"/>
      <c r="T92" s="225">
        <f>S92*H92</f>
        <v>0</v>
      </c>
      <c r="U92" s="225">
        <v>0</v>
      </c>
      <c r="V92" s="225">
        <f>U92*H92</f>
        <v>0</v>
      </c>
      <c r="W92" s="225">
        <v>0</v>
      </c>
      <c r="X92" s="226">
        <f>W92*H92</f>
        <v>0</v>
      </c>
      <c r="Y92" s="36"/>
      <c r="Z92" s="36"/>
      <c r="AA92" s="36"/>
      <c r="AB92" s="36"/>
      <c r="AC92" s="36"/>
      <c r="AD92" s="36"/>
      <c r="AE92" s="36"/>
      <c r="AR92" s="227" t="s">
        <v>127</v>
      </c>
      <c r="AT92" s="227" t="s">
        <v>123</v>
      </c>
      <c r="AU92" s="227" t="s">
        <v>81</v>
      </c>
      <c r="AY92" s="15" t="s">
        <v>122</v>
      </c>
      <c r="BE92" s="228">
        <f>IF(O92="základní",K92,0)</f>
        <v>0</v>
      </c>
      <c r="BF92" s="228">
        <f>IF(O92="snížená",K92,0)</f>
        <v>0</v>
      </c>
      <c r="BG92" s="228">
        <f>IF(O92="zákl. přenesená",K92,0)</f>
        <v>0</v>
      </c>
      <c r="BH92" s="228">
        <f>IF(O92="sníž. přenesená",K92,0)</f>
        <v>0</v>
      </c>
      <c r="BI92" s="228">
        <f>IF(O92="nulová",K92,0)</f>
        <v>0</v>
      </c>
      <c r="BJ92" s="15" t="s">
        <v>81</v>
      </c>
      <c r="BK92" s="228">
        <f>ROUND(P92*H92,2)</f>
        <v>0</v>
      </c>
      <c r="BL92" s="15" t="s">
        <v>127</v>
      </c>
      <c r="BM92" s="227" t="s">
        <v>146</v>
      </c>
    </row>
    <row r="93" s="2" customFormat="1">
      <c r="A93" s="36"/>
      <c r="B93" s="37"/>
      <c r="C93" s="38"/>
      <c r="D93" s="229" t="s">
        <v>129</v>
      </c>
      <c r="E93" s="38"/>
      <c r="F93" s="230" t="s">
        <v>145</v>
      </c>
      <c r="G93" s="38"/>
      <c r="H93" s="38"/>
      <c r="I93" s="135"/>
      <c r="J93" s="135"/>
      <c r="K93" s="38"/>
      <c r="L93" s="38"/>
      <c r="M93" s="42"/>
      <c r="N93" s="231"/>
      <c r="O93" s="232"/>
      <c r="P93" s="82"/>
      <c r="Q93" s="82"/>
      <c r="R93" s="82"/>
      <c r="S93" s="82"/>
      <c r="T93" s="82"/>
      <c r="U93" s="82"/>
      <c r="V93" s="82"/>
      <c r="W93" s="82"/>
      <c r="X93" s="83"/>
      <c r="Y93" s="36"/>
      <c r="Z93" s="36"/>
      <c r="AA93" s="36"/>
      <c r="AB93" s="36"/>
      <c r="AC93" s="36"/>
      <c r="AD93" s="36"/>
      <c r="AE93" s="36"/>
      <c r="AT93" s="15" t="s">
        <v>129</v>
      </c>
      <c r="AU93" s="15" t="s">
        <v>81</v>
      </c>
    </row>
    <row r="94" s="2" customFormat="1" ht="16.5" customHeight="1">
      <c r="A94" s="36"/>
      <c r="B94" s="37"/>
      <c r="C94" s="213" t="s">
        <v>147</v>
      </c>
      <c r="D94" s="213" t="s">
        <v>123</v>
      </c>
      <c r="E94" s="214" t="s">
        <v>148</v>
      </c>
      <c r="F94" s="215" t="s">
        <v>149</v>
      </c>
      <c r="G94" s="216" t="s">
        <v>138</v>
      </c>
      <c r="H94" s="217">
        <v>4</v>
      </c>
      <c r="I94" s="218"/>
      <c r="J94" s="219"/>
      <c r="K94" s="220">
        <f>ROUND(P94*H94,2)</f>
        <v>0</v>
      </c>
      <c r="L94" s="215" t="s">
        <v>20</v>
      </c>
      <c r="M94" s="221"/>
      <c r="N94" s="222" t="s">
        <v>20</v>
      </c>
      <c r="O94" s="223" t="s">
        <v>42</v>
      </c>
      <c r="P94" s="224">
        <f>I94+J94</f>
        <v>0</v>
      </c>
      <c r="Q94" s="224">
        <f>ROUND(I94*H94,2)</f>
        <v>0</v>
      </c>
      <c r="R94" s="224">
        <f>ROUND(J94*H94,2)</f>
        <v>0</v>
      </c>
      <c r="S94" s="82"/>
      <c r="T94" s="225">
        <f>S94*H94</f>
        <v>0</v>
      </c>
      <c r="U94" s="225">
        <v>0</v>
      </c>
      <c r="V94" s="225">
        <f>U94*H94</f>
        <v>0</v>
      </c>
      <c r="W94" s="225">
        <v>0</v>
      </c>
      <c r="X94" s="226">
        <f>W94*H94</f>
        <v>0</v>
      </c>
      <c r="Y94" s="36"/>
      <c r="Z94" s="36"/>
      <c r="AA94" s="36"/>
      <c r="AB94" s="36"/>
      <c r="AC94" s="36"/>
      <c r="AD94" s="36"/>
      <c r="AE94" s="36"/>
      <c r="AR94" s="227" t="s">
        <v>127</v>
      </c>
      <c r="AT94" s="227" t="s">
        <v>123</v>
      </c>
      <c r="AU94" s="227" t="s">
        <v>81</v>
      </c>
      <c r="AY94" s="15" t="s">
        <v>122</v>
      </c>
      <c r="BE94" s="228">
        <f>IF(O94="základní",K94,0)</f>
        <v>0</v>
      </c>
      <c r="BF94" s="228">
        <f>IF(O94="snížená",K94,0)</f>
        <v>0</v>
      </c>
      <c r="BG94" s="228">
        <f>IF(O94="zákl. přenesená",K94,0)</f>
        <v>0</v>
      </c>
      <c r="BH94" s="228">
        <f>IF(O94="sníž. přenesená",K94,0)</f>
        <v>0</v>
      </c>
      <c r="BI94" s="228">
        <f>IF(O94="nulová",K94,0)</f>
        <v>0</v>
      </c>
      <c r="BJ94" s="15" t="s">
        <v>81</v>
      </c>
      <c r="BK94" s="228">
        <f>ROUND(P94*H94,2)</f>
        <v>0</v>
      </c>
      <c r="BL94" s="15" t="s">
        <v>127</v>
      </c>
      <c r="BM94" s="227" t="s">
        <v>150</v>
      </c>
    </row>
    <row r="95" s="2" customFormat="1">
      <c r="A95" s="36"/>
      <c r="B95" s="37"/>
      <c r="C95" s="38"/>
      <c r="D95" s="229" t="s">
        <v>129</v>
      </c>
      <c r="E95" s="38"/>
      <c r="F95" s="230" t="s">
        <v>149</v>
      </c>
      <c r="G95" s="38"/>
      <c r="H95" s="38"/>
      <c r="I95" s="135"/>
      <c r="J95" s="135"/>
      <c r="K95" s="38"/>
      <c r="L95" s="38"/>
      <c r="M95" s="42"/>
      <c r="N95" s="231"/>
      <c r="O95" s="232"/>
      <c r="P95" s="82"/>
      <c r="Q95" s="82"/>
      <c r="R95" s="82"/>
      <c r="S95" s="82"/>
      <c r="T95" s="82"/>
      <c r="U95" s="82"/>
      <c r="V95" s="82"/>
      <c r="W95" s="82"/>
      <c r="X95" s="83"/>
      <c r="Y95" s="36"/>
      <c r="Z95" s="36"/>
      <c r="AA95" s="36"/>
      <c r="AB95" s="36"/>
      <c r="AC95" s="36"/>
      <c r="AD95" s="36"/>
      <c r="AE95" s="36"/>
      <c r="AT95" s="15" t="s">
        <v>129</v>
      </c>
      <c r="AU95" s="15" t="s">
        <v>81</v>
      </c>
    </row>
    <row r="96" s="2" customFormat="1" ht="16.5" customHeight="1">
      <c r="A96" s="36"/>
      <c r="B96" s="37"/>
      <c r="C96" s="213" t="s">
        <v>151</v>
      </c>
      <c r="D96" s="213" t="s">
        <v>123</v>
      </c>
      <c r="E96" s="214" t="s">
        <v>152</v>
      </c>
      <c r="F96" s="215" t="s">
        <v>153</v>
      </c>
      <c r="G96" s="216" t="s">
        <v>138</v>
      </c>
      <c r="H96" s="217">
        <v>4</v>
      </c>
      <c r="I96" s="218"/>
      <c r="J96" s="219"/>
      <c r="K96" s="220">
        <f>ROUND(P96*H96,2)</f>
        <v>0</v>
      </c>
      <c r="L96" s="215" t="s">
        <v>20</v>
      </c>
      <c r="M96" s="221"/>
      <c r="N96" s="222" t="s">
        <v>20</v>
      </c>
      <c r="O96" s="223" t="s">
        <v>42</v>
      </c>
      <c r="P96" s="224">
        <f>I96+J96</f>
        <v>0</v>
      </c>
      <c r="Q96" s="224">
        <f>ROUND(I96*H96,2)</f>
        <v>0</v>
      </c>
      <c r="R96" s="224">
        <f>ROUND(J96*H96,2)</f>
        <v>0</v>
      </c>
      <c r="S96" s="82"/>
      <c r="T96" s="225">
        <f>S96*H96</f>
        <v>0</v>
      </c>
      <c r="U96" s="225">
        <v>0</v>
      </c>
      <c r="V96" s="225">
        <f>U96*H96</f>
        <v>0</v>
      </c>
      <c r="W96" s="225">
        <v>0</v>
      </c>
      <c r="X96" s="226">
        <f>W96*H96</f>
        <v>0</v>
      </c>
      <c r="Y96" s="36"/>
      <c r="Z96" s="36"/>
      <c r="AA96" s="36"/>
      <c r="AB96" s="36"/>
      <c r="AC96" s="36"/>
      <c r="AD96" s="36"/>
      <c r="AE96" s="36"/>
      <c r="AR96" s="227" t="s">
        <v>127</v>
      </c>
      <c r="AT96" s="227" t="s">
        <v>123</v>
      </c>
      <c r="AU96" s="227" t="s">
        <v>81</v>
      </c>
      <c r="AY96" s="15" t="s">
        <v>122</v>
      </c>
      <c r="BE96" s="228">
        <f>IF(O96="základní",K96,0)</f>
        <v>0</v>
      </c>
      <c r="BF96" s="228">
        <f>IF(O96="snížená",K96,0)</f>
        <v>0</v>
      </c>
      <c r="BG96" s="228">
        <f>IF(O96="zákl. přenesená",K96,0)</f>
        <v>0</v>
      </c>
      <c r="BH96" s="228">
        <f>IF(O96="sníž. přenesená",K96,0)</f>
        <v>0</v>
      </c>
      <c r="BI96" s="228">
        <f>IF(O96="nulová",K96,0)</f>
        <v>0</v>
      </c>
      <c r="BJ96" s="15" t="s">
        <v>81</v>
      </c>
      <c r="BK96" s="228">
        <f>ROUND(P96*H96,2)</f>
        <v>0</v>
      </c>
      <c r="BL96" s="15" t="s">
        <v>127</v>
      </c>
      <c r="BM96" s="227" t="s">
        <v>154</v>
      </c>
    </row>
    <row r="97" s="2" customFormat="1">
      <c r="A97" s="36"/>
      <c r="B97" s="37"/>
      <c r="C97" s="38"/>
      <c r="D97" s="229" t="s">
        <v>129</v>
      </c>
      <c r="E97" s="38"/>
      <c r="F97" s="230" t="s">
        <v>153</v>
      </c>
      <c r="G97" s="38"/>
      <c r="H97" s="38"/>
      <c r="I97" s="135"/>
      <c r="J97" s="135"/>
      <c r="K97" s="38"/>
      <c r="L97" s="38"/>
      <c r="M97" s="42"/>
      <c r="N97" s="231"/>
      <c r="O97" s="232"/>
      <c r="P97" s="82"/>
      <c r="Q97" s="82"/>
      <c r="R97" s="82"/>
      <c r="S97" s="82"/>
      <c r="T97" s="82"/>
      <c r="U97" s="82"/>
      <c r="V97" s="82"/>
      <c r="W97" s="82"/>
      <c r="X97" s="83"/>
      <c r="Y97" s="36"/>
      <c r="Z97" s="36"/>
      <c r="AA97" s="36"/>
      <c r="AB97" s="36"/>
      <c r="AC97" s="36"/>
      <c r="AD97" s="36"/>
      <c r="AE97" s="36"/>
      <c r="AT97" s="15" t="s">
        <v>129</v>
      </c>
      <c r="AU97" s="15" t="s">
        <v>81</v>
      </c>
    </row>
    <row r="98" s="2" customFormat="1" ht="16.5" customHeight="1">
      <c r="A98" s="36"/>
      <c r="B98" s="37"/>
      <c r="C98" s="213" t="s">
        <v>155</v>
      </c>
      <c r="D98" s="213" t="s">
        <v>123</v>
      </c>
      <c r="E98" s="214" t="s">
        <v>156</v>
      </c>
      <c r="F98" s="215" t="s">
        <v>157</v>
      </c>
      <c r="G98" s="216" t="s">
        <v>138</v>
      </c>
      <c r="H98" s="217">
        <v>4</v>
      </c>
      <c r="I98" s="218"/>
      <c r="J98" s="219"/>
      <c r="K98" s="220">
        <f>ROUND(P98*H98,2)</f>
        <v>0</v>
      </c>
      <c r="L98" s="215" t="s">
        <v>20</v>
      </c>
      <c r="M98" s="221"/>
      <c r="N98" s="222" t="s">
        <v>20</v>
      </c>
      <c r="O98" s="223" t="s">
        <v>42</v>
      </c>
      <c r="P98" s="224">
        <f>I98+J98</f>
        <v>0</v>
      </c>
      <c r="Q98" s="224">
        <f>ROUND(I98*H98,2)</f>
        <v>0</v>
      </c>
      <c r="R98" s="224">
        <f>ROUND(J98*H98,2)</f>
        <v>0</v>
      </c>
      <c r="S98" s="82"/>
      <c r="T98" s="225">
        <f>S98*H98</f>
        <v>0</v>
      </c>
      <c r="U98" s="225">
        <v>0</v>
      </c>
      <c r="V98" s="225">
        <f>U98*H98</f>
        <v>0</v>
      </c>
      <c r="W98" s="225">
        <v>0</v>
      </c>
      <c r="X98" s="226">
        <f>W98*H98</f>
        <v>0</v>
      </c>
      <c r="Y98" s="36"/>
      <c r="Z98" s="36"/>
      <c r="AA98" s="36"/>
      <c r="AB98" s="36"/>
      <c r="AC98" s="36"/>
      <c r="AD98" s="36"/>
      <c r="AE98" s="36"/>
      <c r="AR98" s="227" t="s">
        <v>127</v>
      </c>
      <c r="AT98" s="227" t="s">
        <v>123</v>
      </c>
      <c r="AU98" s="227" t="s">
        <v>81</v>
      </c>
      <c r="AY98" s="15" t="s">
        <v>122</v>
      </c>
      <c r="BE98" s="228">
        <f>IF(O98="základní",K98,0)</f>
        <v>0</v>
      </c>
      <c r="BF98" s="228">
        <f>IF(O98="snížená",K98,0)</f>
        <v>0</v>
      </c>
      <c r="BG98" s="228">
        <f>IF(O98="zákl. přenesená",K98,0)</f>
        <v>0</v>
      </c>
      <c r="BH98" s="228">
        <f>IF(O98="sníž. přenesená",K98,0)</f>
        <v>0</v>
      </c>
      <c r="BI98" s="228">
        <f>IF(O98="nulová",K98,0)</f>
        <v>0</v>
      </c>
      <c r="BJ98" s="15" t="s">
        <v>81</v>
      </c>
      <c r="BK98" s="228">
        <f>ROUND(P98*H98,2)</f>
        <v>0</v>
      </c>
      <c r="BL98" s="15" t="s">
        <v>127</v>
      </c>
      <c r="BM98" s="227" t="s">
        <v>158</v>
      </c>
    </row>
    <row r="99" s="2" customFormat="1">
      <c r="A99" s="36"/>
      <c r="B99" s="37"/>
      <c r="C99" s="38"/>
      <c r="D99" s="229" t="s">
        <v>129</v>
      </c>
      <c r="E99" s="38"/>
      <c r="F99" s="230" t="s">
        <v>157</v>
      </c>
      <c r="G99" s="38"/>
      <c r="H99" s="38"/>
      <c r="I99" s="135"/>
      <c r="J99" s="135"/>
      <c r="K99" s="38"/>
      <c r="L99" s="38"/>
      <c r="M99" s="42"/>
      <c r="N99" s="231"/>
      <c r="O99" s="232"/>
      <c r="P99" s="82"/>
      <c r="Q99" s="82"/>
      <c r="R99" s="82"/>
      <c r="S99" s="82"/>
      <c r="T99" s="82"/>
      <c r="U99" s="82"/>
      <c r="V99" s="82"/>
      <c r="W99" s="82"/>
      <c r="X99" s="83"/>
      <c r="Y99" s="36"/>
      <c r="Z99" s="36"/>
      <c r="AA99" s="36"/>
      <c r="AB99" s="36"/>
      <c r="AC99" s="36"/>
      <c r="AD99" s="36"/>
      <c r="AE99" s="36"/>
      <c r="AT99" s="15" t="s">
        <v>129</v>
      </c>
      <c r="AU99" s="15" t="s">
        <v>81</v>
      </c>
    </row>
    <row r="100" s="2" customFormat="1" ht="16.5" customHeight="1">
      <c r="A100" s="36"/>
      <c r="B100" s="37"/>
      <c r="C100" s="213" t="s">
        <v>159</v>
      </c>
      <c r="D100" s="213" t="s">
        <v>123</v>
      </c>
      <c r="E100" s="214" t="s">
        <v>160</v>
      </c>
      <c r="F100" s="215" t="s">
        <v>161</v>
      </c>
      <c r="G100" s="216" t="s">
        <v>138</v>
      </c>
      <c r="H100" s="217">
        <v>4</v>
      </c>
      <c r="I100" s="218"/>
      <c r="J100" s="219"/>
      <c r="K100" s="220">
        <f>ROUND(P100*H100,2)</f>
        <v>0</v>
      </c>
      <c r="L100" s="215" t="s">
        <v>20</v>
      </c>
      <c r="M100" s="221"/>
      <c r="N100" s="222" t="s">
        <v>20</v>
      </c>
      <c r="O100" s="223" t="s">
        <v>42</v>
      </c>
      <c r="P100" s="224">
        <f>I100+J100</f>
        <v>0</v>
      </c>
      <c r="Q100" s="224">
        <f>ROUND(I100*H100,2)</f>
        <v>0</v>
      </c>
      <c r="R100" s="224">
        <f>ROUND(J100*H100,2)</f>
        <v>0</v>
      </c>
      <c r="S100" s="82"/>
      <c r="T100" s="225">
        <f>S100*H100</f>
        <v>0</v>
      </c>
      <c r="U100" s="225">
        <v>0</v>
      </c>
      <c r="V100" s="225">
        <f>U100*H100</f>
        <v>0</v>
      </c>
      <c r="W100" s="225">
        <v>0</v>
      </c>
      <c r="X100" s="226">
        <f>W100*H100</f>
        <v>0</v>
      </c>
      <c r="Y100" s="36"/>
      <c r="Z100" s="36"/>
      <c r="AA100" s="36"/>
      <c r="AB100" s="36"/>
      <c r="AC100" s="36"/>
      <c r="AD100" s="36"/>
      <c r="AE100" s="36"/>
      <c r="AR100" s="227" t="s">
        <v>127</v>
      </c>
      <c r="AT100" s="227" t="s">
        <v>123</v>
      </c>
      <c r="AU100" s="227" t="s">
        <v>81</v>
      </c>
      <c r="AY100" s="15" t="s">
        <v>122</v>
      </c>
      <c r="BE100" s="228">
        <f>IF(O100="základní",K100,0)</f>
        <v>0</v>
      </c>
      <c r="BF100" s="228">
        <f>IF(O100="snížená",K100,0)</f>
        <v>0</v>
      </c>
      <c r="BG100" s="228">
        <f>IF(O100="zákl. přenesená",K100,0)</f>
        <v>0</v>
      </c>
      <c r="BH100" s="228">
        <f>IF(O100="sníž. přenesená",K100,0)</f>
        <v>0</v>
      </c>
      <c r="BI100" s="228">
        <f>IF(O100="nulová",K100,0)</f>
        <v>0</v>
      </c>
      <c r="BJ100" s="15" t="s">
        <v>81</v>
      </c>
      <c r="BK100" s="228">
        <f>ROUND(P100*H100,2)</f>
        <v>0</v>
      </c>
      <c r="BL100" s="15" t="s">
        <v>127</v>
      </c>
      <c r="BM100" s="227" t="s">
        <v>162</v>
      </c>
    </row>
    <row r="101" s="2" customFormat="1">
      <c r="A101" s="36"/>
      <c r="B101" s="37"/>
      <c r="C101" s="38"/>
      <c r="D101" s="229" t="s">
        <v>129</v>
      </c>
      <c r="E101" s="38"/>
      <c r="F101" s="230" t="s">
        <v>161</v>
      </c>
      <c r="G101" s="38"/>
      <c r="H101" s="38"/>
      <c r="I101" s="135"/>
      <c r="J101" s="135"/>
      <c r="K101" s="38"/>
      <c r="L101" s="38"/>
      <c r="M101" s="42"/>
      <c r="N101" s="231"/>
      <c r="O101" s="232"/>
      <c r="P101" s="82"/>
      <c r="Q101" s="82"/>
      <c r="R101" s="82"/>
      <c r="S101" s="82"/>
      <c r="T101" s="82"/>
      <c r="U101" s="82"/>
      <c r="V101" s="82"/>
      <c r="W101" s="82"/>
      <c r="X101" s="83"/>
      <c r="Y101" s="36"/>
      <c r="Z101" s="36"/>
      <c r="AA101" s="36"/>
      <c r="AB101" s="36"/>
      <c r="AC101" s="36"/>
      <c r="AD101" s="36"/>
      <c r="AE101" s="36"/>
      <c r="AT101" s="15" t="s">
        <v>129</v>
      </c>
      <c r="AU101" s="15" t="s">
        <v>81</v>
      </c>
    </row>
    <row r="102" s="2" customFormat="1" ht="16.5" customHeight="1">
      <c r="A102" s="36"/>
      <c r="B102" s="37"/>
      <c r="C102" s="213" t="s">
        <v>163</v>
      </c>
      <c r="D102" s="213" t="s">
        <v>123</v>
      </c>
      <c r="E102" s="214" t="s">
        <v>164</v>
      </c>
      <c r="F102" s="215" t="s">
        <v>165</v>
      </c>
      <c r="G102" s="216" t="s">
        <v>126</v>
      </c>
      <c r="H102" s="217">
        <v>4</v>
      </c>
      <c r="I102" s="218"/>
      <c r="J102" s="219"/>
      <c r="K102" s="220">
        <f>ROUND(P102*H102,2)</f>
        <v>0</v>
      </c>
      <c r="L102" s="215" t="s">
        <v>20</v>
      </c>
      <c r="M102" s="221"/>
      <c r="N102" s="222" t="s">
        <v>20</v>
      </c>
      <c r="O102" s="223" t="s">
        <v>42</v>
      </c>
      <c r="P102" s="224">
        <f>I102+J102</f>
        <v>0</v>
      </c>
      <c r="Q102" s="224">
        <f>ROUND(I102*H102,2)</f>
        <v>0</v>
      </c>
      <c r="R102" s="224">
        <f>ROUND(J102*H102,2)</f>
        <v>0</v>
      </c>
      <c r="S102" s="82"/>
      <c r="T102" s="225">
        <f>S102*H102</f>
        <v>0</v>
      </c>
      <c r="U102" s="225">
        <v>0</v>
      </c>
      <c r="V102" s="225">
        <f>U102*H102</f>
        <v>0</v>
      </c>
      <c r="W102" s="225">
        <v>0</v>
      </c>
      <c r="X102" s="226">
        <f>W102*H102</f>
        <v>0</v>
      </c>
      <c r="Y102" s="36"/>
      <c r="Z102" s="36"/>
      <c r="AA102" s="36"/>
      <c r="AB102" s="36"/>
      <c r="AC102" s="36"/>
      <c r="AD102" s="36"/>
      <c r="AE102" s="36"/>
      <c r="AR102" s="227" t="s">
        <v>127</v>
      </c>
      <c r="AT102" s="227" t="s">
        <v>123</v>
      </c>
      <c r="AU102" s="227" t="s">
        <v>81</v>
      </c>
      <c r="AY102" s="15" t="s">
        <v>122</v>
      </c>
      <c r="BE102" s="228">
        <f>IF(O102="základní",K102,0)</f>
        <v>0</v>
      </c>
      <c r="BF102" s="228">
        <f>IF(O102="snížená",K102,0)</f>
        <v>0</v>
      </c>
      <c r="BG102" s="228">
        <f>IF(O102="zákl. přenesená",K102,0)</f>
        <v>0</v>
      </c>
      <c r="BH102" s="228">
        <f>IF(O102="sníž. přenesená",K102,0)</f>
        <v>0</v>
      </c>
      <c r="BI102" s="228">
        <f>IF(O102="nulová",K102,0)</f>
        <v>0</v>
      </c>
      <c r="BJ102" s="15" t="s">
        <v>81</v>
      </c>
      <c r="BK102" s="228">
        <f>ROUND(P102*H102,2)</f>
        <v>0</v>
      </c>
      <c r="BL102" s="15" t="s">
        <v>127</v>
      </c>
      <c r="BM102" s="227" t="s">
        <v>166</v>
      </c>
    </row>
    <row r="103" s="2" customFormat="1">
      <c r="A103" s="36"/>
      <c r="B103" s="37"/>
      <c r="C103" s="38"/>
      <c r="D103" s="229" t="s">
        <v>129</v>
      </c>
      <c r="E103" s="38"/>
      <c r="F103" s="230" t="s">
        <v>167</v>
      </c>
      <c r="G103" s="38"/>
      <c r="H103" s="38"/>
      <c r="I103" s="135"/>
      <c r="J103" s="135"/>
      <c r="K103" s="38"/>
      <c r="L103" s="38"/>
      <c r="M103" s="42"/>
      <c r="N103" s="231"/>
      <c r="O103" s="232"/>
      <c r="P103" s="82"/>
      <c r="Q103" s="82"/>
      <c r="R103" s="82"/>
      <c r="S103" s="82"/>
      <c r="T103" s="82"/>
      <c r="U103" s="82"/>
      <c r="V103" s="82"/>
      <c r="W103" s="82"/>
      <c r="X103" s="83"/>
      <c r="Y103" s="36"/>
      <c r="Z103" s="36"/>
      <c r="AA103" s="36"/>
      <c r="AB103" s="36"/>
      <c r="AC103" s="36"/>
      <c r="AD103" s="36"/>
      <c r="AE103" s="36"/>
      <c r="AT103" s="15" t="s">
        <v>129</v>
      </c>
      <c r="AU103" s="15" t="s">
        <v>81</v>
      </c>
    </row>
    <row r="104" s="2" customFormat="1" ht="16.5" customHeight="1">
      <c r="A104" s="36"/>
      <c r="B104" s="37"/>
      <c r="C104" s="213" t="s">
        <v>168</v>
      </c>
      <c r="D104" s="213" t="s">
        <v>123</v>
      </c>
      <c r="E104" s="214" t="s">
        <v>169</v>
      </c>
      <c r="F104" s="215" t="s">
        <v>170</v>
      </c>
      <c r="G104" s="216" t="s">
        <v>126</v>
      </c>
      <c r="H104" s="217">
        <v>4</v>
      </c>
      <c r="I104" s="218"/>
      <c r="J104" s="219"/>
      <c r="K104" s="220">
        <f>ROUND(P104*H104,2)</f>
        <v>0</v>
      </c>
      <c r="L104" s="215" t="s">
        <v>20</v>
      </c>
      <c r="M104" s="221"/>
      <c r="N104" s="222" t="s">
        <v>20</v>
      </c>
      <c r="O104" s="223" t="s">
        <v>42</v>
      </c>
      <c r="P104" s="224">
        <f>I104+J104</f>
        <v>0</v>
      </c>
      <c r="Q104" s="224">
        <f>ROUND(I104*H104,2)</f>
        <v>0</v>
      </c>
      <c r="R104" s="224">
        <f>ROUND(J104*H104,2)</f>
        <v>0</v>
      </c>
      <c r="S104" s="82"/>
      <c r="T104" s="225">
        <f>S104*H104</f>
        <v>0</v>
      </c>
      <c r="U104" s="225">
        <v>0</v>
      </c>
      <c r="V104" s="225">
        <f>U104*H104</f>
        <v>0</v>
      </c>
      <c r="W104" s="225">
        <v>0</v>
      </c>
      <c r="X104" s="226">
        <f>W104*H104</f>
        <v>0</v>
      </c>
      <c r="Y104" s="36"/>
      <c r="Z104" s="36"/>
      <c r="AA104" s="36"/>
      <c r="AB104" s="36"/>
      <c r="AC104" s="36"/>
      <c r="AD104" s="36"/>
      <c r="AE104" s="36"/>
      <c r="AR104" s="227" t="s">
        <v>127</v>
      </c>
      <c r="AT104" s="227" t="s">
        <v>123</v>
      </c>
      <c r="AU104" s="227" t="s">
        <v>81</v>
      </c>
      <c r="AY104" s="15" t="s">
        <v>122</v>
      </c>
      <c r="BE104" s="228">
        <f>IF(O104="základní",K104,0)</f>
        <v>0</v>
      </c>
      <c r="BF104" s="228">
        <f>IF(O104="snížená",K104,0)</f>
        <v>0</v>
      </c>
      <c r="BG104" s="228">
        <f>IF(O104="zákl. přenesená",K104,0)</f>
        <v>0</v>
      </c>
      <c r="BH104" s="228">
        <f>IF(O104="sníž. přenesená",K104,0)</f>
        <v>0</v>
      </c>
      <c r="BI104" s="228">
        <f>IF(O104="nulová",K104,0)</f>
        <v>0</v>
      </c>
      <c r="BJ104" s="15" t="s">
        <v>81</v>
      </c>
      <c r="BK104" s="228">
        <f>ROUND(P104*H104,2)</f>
        <v>0</v>
      </c>
      <c r="BL104" s="15" t="s">
        <v>127</v>
      </c>
      <c r="BM104" s="227" t="s">
        <v>171</v>
      </c>
    </row>
    <row r="105" s="2" customFormat="1">
      <c r="A105" s="36"/>
      <c r="B105" s="37"/>
      <c r="C105" s="38"/>
      <c r="D105" s="229" t="s">
        <v>129</v>
      </c>
      <c r="E105" s="38"/>
      <c r="F105" s="230" t="s">
        <v>167</v>
      </c>
      <c r="G105" s="38"/>
      <c r="H105" s="38"/>
      <c r="I105" s="135"/>
      <c r="J105" s="135"/>
      <c r="K105" s="38"/>
      <c r="L105" s="38"/>
      <c r="M105" s="42"/>
      <c r="N105" s="231"/>
      <c r="O105" s="232"/>
      <c r="P105" s="82"/>
      <c r="Q105" s="82"/>
      <c r="R105" s="82"/>
      <c r="S105" s="82"/>
      <c r="T105" s="82"/>
      <c r="U105" s="82"/>
      <c r="V105" s="82"/>
      <c r="W105" s="82"/>
      <c r="X105" s="83"/>
      <c r="Y105" s="36"/>
      <c r="Z105" s="36"/>
      <c r="AA105" s="36"/>
      <c r="AB105" s="36"/>
      <c r="AC105" s="36"/>
      <c r="AD105" s="36"/>
      <c r="AE105" s="36"/>
      <c r="AT105" s="15" t="s">
        <v>129</v>
      </c>
      <c r="AU105" s="15" t="s">
        <v>81</v>
      </c>
    </row>
    <row r="106" s="2" customFormat="1" ht="24" customHeight="1">
      <c r="A106" s="36"/>
      <c r="B106" s="37"/>
      <c r="C106" s="213" t="s">
        <v>172</v>
      </c>
      <c r="D106" s="213" t="s">
        <v>123</v>
      </c>
      <c r="E106" s="214" t="s">
        <v>173</v>
      </c>
      <c r="F106" s="215" t="s">
        <v>174</v>
      </c>
      <c r="G106" s="216" t="s">
        <v>126</v>
      </c>
      <c r="H106" s="217">
        <v>2</v>
      </c>
      <c r="I106" s="218"/>
      <c r="J106" s="219"/>
      <c r="K106" s="220">
        <f>ROUND(P106*H106,2)</f>
        <v>0</v>
      </c>
      <c r="L106" s="215" t="s">
        <v>175</v>
      </c>
      <c r="M106" s="221"/>
      <c r="N106" s="222" t="s">
        <v>20</v>
      </c>
      <c r="O106" s="223" t="s">
        <v>42</v>
      </c>
      <c r="P106" s="224">
        <f>I106+J106</f>
        <v>0</v>
      </c>
      <c r="Q106" s="224">
        <f>ROUND(I106*H106,2)</f>
        <v>0</v>
      </c>
      <c r="R106" s="224">
        <f>ROUND(J106*H106,2)</f>
        <v>0</v>
      </c>
      <c r="S106" s="82"/>
      <c r="T106" s="225">
        <f>S106*H106</f>
        <v>0</v>
      </c>
      <c r="U106" s="225">
        <v>0</v>
      </c>
      <c r="V106" s="225">
        <f>U106*H106</f>
        <v>0</v>
      </c>
      <c r="W106" s="225">
        <v>0</v>
      </c>
      <c r="X106" s="226">
        <f>W106*H106</f>
        <v>0</v>
      </c>
      <c r="Y106" s="36"/>
      <c r="Z106" s="36"/>
      <c r="AA106" s="36"/>
      <c r="AB106" s="36"/>
      <c r="AC106" s="36"/>
      <c r="AD106" s="36"/>
      <c r="AE106" s="36"/>
      <c r="AR106" s="227" t="s">
        <v>83</v>
      </c>
      <c r="AT106" s="227" t="s">
        <v>123</v>
      </c>
      <c r="AU106" s="227" t="s">
        <v>81</v>
      </c>
      <c r="AY106" s="15" t="s">
        <v>122</v>
      </c>
      <c r="BE106" s="228">
        <f>IF(O106="základní",K106,0)</f>
        <v>0</v>
      </c>
      <c r="BF106" s="228">
        <f>IF(O106="snížená",K106,0)</f>
        <v>0</v>
      </c>
      <c r="BG106" s="228">
        <f>IF(O106="zákl. přenesená",K106,0)</f>
        <v>0</v>
      </c>
      <c r="BH106" s="228">
        <f>IF(O106="sníž. přenesená",K106,0)</f>
        <v>0</v>
      </c>
      <c r="BI106" s="228">
        <f>IF(O106="nulová",K106,0)</f>
        <v>0</v>
      </c>
      <c r="BJ106" s="15" t="s">
        <v>81</v>
      </c>
      <c r="BK106" s="228">
        <f>ROUND(P106*H106,2)</f>
        <v>0</v>
      </c>
      <c r="BL106" s="15" t="s">
        <v>81</v>
      </c>
      <c r="BM106" s="227" t="s">
        <v>176</v>
      </c>
    </row>
    <row r="107" s="2" customFormat="1">
      <c r="A107" s="36"/>
      <c r="B107" s="37"/>
      <c r="C107" s="38"/>
      <c r="D107" s="229" t="s">
        <v>129</v>
      </c>
      <c r="E107" s="38"/>
      <c r="F107" s="230" t="s">
        <v>174</v>
      </c>
      <c r="G107" s="38"/>
      <c r="H107" s="38"/>
      <c r="I107" s="135"/>
      <c r="J107" s="135"/>
      <c r="K107" s="38"/>
      <c r="L107" s="38"/>
      <c r="M107" s="42"/>
      <c r="N107" s="231"/>
      <c r="O107" s="232"/>
      <c r="P107" s="82"/>
      <c r="Q107" s="82"/>
      <c r="R107" s="82"/>
      <c r="S107" s="82"/>
      <c r="T107" s="82"/>
      <c r="U107" s="82"/>
      <c r="V107" s="82"/>
      <c r="W107" s="82"/>
      <c r="X107" s="83"/>
      <c r="Y107" s="36"/>
      <c r="Z107" s="36"/>
      <c r="AA107" s="36"/>
      <c r="AB107" s="36"/>
      <c r="AC107" s="36"/>
      <c r="AD107" s="36"/>
      <c r="AE107" s="36"/>
      <c r="AT107" s="15" t="s">
        <v>129</v>
      </c>
      <c r="AU107" s="15" t="s">
        <v>81</v>
      </c>
    </row>
    <row r="108" s="2" customFormat="1" ht="24" customHeight="1">
      <c r="A108" s="36"/>
      <c r="B108" s="37"/>
      <c r="C108" s="213" t="s">
        <v>177</v>
      </c>
      <c r="D108" s="213" t="s">
        <v>123</v>
      </c>
      <c r="E108" s="214" t="s">
        <v>178</v>
      </c>
      <c r="F108" s="215" t="s">
        <v>179</v>
      </c>
      <c r="G108" s="216" t="s">
        <v>126</v>
      </c>
      <c r="H108" s="217">
        <v>4</v>
      </c>
      <c r="I108" s="218"/>
      <c r="J108" s="219"/>
      <c r="K108" s="220">
        <f>ROUND(P108*H108,2)</f>
        <v>0</v>
      </c>
      <c r="L108" s="215" t="s">
        <v>175</v>
      </c>
      <c r="M108" s="221"/>
      <c r="N108" s="222" t="s">
        <v>20</v>
      </c>
      <c r="O108" s="223" t="s">
        <v>42</v>
      </c>
      <c r="P108" s="224">
        <f>I108+J108</f>
        <v>0</v>
      </c>
      <c r="Q108" s="224">
        <f>ROUND(I108*H108,2)</f>
        <v>0</v>
      </c>
      <c r="R108" s="224">
        <f>ROUND(J108*H108,2)</f>
        <v>0</v>
      </c>
      <c r="S108" s="82"/>
      <c r="T108" s="225">
        <f>S108*H108</f>
        <v>0</v>
      </c>
      <c r="U108" s="225">
        <v>0</v>
      </c>
      <c r="V108" s="225">
        <f>U108*H108</f>
        <v>0</v>
      </c>
      <c r="W108" s="225">
        <v>0</v>
      </c>
      <c r="X108" s="226">
        <f>W108*H108</f>
        <v>0</v>
      </c>
      <c r="Y108" s="36"/>
      <c r="Z108" s="36"/>
      <c r="AA108" s="36"/>
      <c r="AB108" s="36"/>
      <c r="AC108" s="36"/>
      <c r="AD108" s="36"/>
      <c r="AE108" s="36"/>
      <c r="AR108" s="227" t="s">
        <v>83</v>
      </c>
      <c r="AT108" s="227" t="s">
        <v>123</v>
      </c>
      <c r="AU108" s="227" t="s">
        <v>81</v>
      </c>
      <c r="AY108" s="15" t="s">
        <v>122</v>
      </c>
      <c r="BE108" s="228">
        <f>IF(O108="základní",K108,0)</f>
        <v>0</v>
      </c>
      <c r="BF108" s="228">
        <f>IF(O108="snížená",K108,0)</f>
        <v>0</v>
      </c>
      <c r="BG108" s="228">
        <f>IF(O108="zákl. přenesená",K108,0)</f>
        <v>0</v>
      </c>
      <c r="BH108" s="228">
        <f>IF(O108="sníž. přenesená",K108,0)</f>
        <v>0</v>
      </c>
      <c r="BI108" s="228">
        <f>IF(O108="nulová",K108,0)</f>
        <v>0</v>
      </c>
      <c r="BJ108" s="15" t="s">
        <v>81</v>
      </c>
      <c r="BK108" s="228">
        <f>ROUND(P108*H108,2)</f>
        <v>0</v>
      </c>
      <c r="BL108" s="15" t="s">
        <v>81</v>
      </c>
      <c r="BM108" s="227" t="s">
        <v>180</v>
      </c>
    </row>
    <row r="109" s="2" customFormat="1">
      <c r="A109" s="36"/>
      <c r="B109" s="37"/>
      <c r="C109" s="38"/>
      <c r="D109" s="229" t="s">
        <v>129</v>
      </c>
      <c r="E109" s="38"/>
      <c r="F109" s="230" t="s">
        <v>179</v>
      </c>
      <c r="G109" s="38"/>
      <c r="H109" s="38"/>
      <c r="I109" s="135"/>
      <c r="J109" s="135"/>
      <c r="K109" s="38"/>
      <c r="L109" s="38"/>
      <c r="M109" s="42"/>
      <c r="N109" s="231"/>
      <c r="O109" s="232"/>
      <c r="P109" s="82"/>
      <c r="Q109" s="82"/>
      <c r="R109" s="82"/>
      <c r="S109" s="82"/>
      <c r="T109" s="82"/>
      <c r="U109" s="82"/>
      <c r="V109" s="82"/>
      <c r="W109" s="82"/>
      <c r="X109" s="83"/>
      <c r="Y109" s="36"/>
      <c r="Z109" s="36"/>
      <c r="AA109" s="36"/>
      <c r="AB109" s="36"/>
      <c r="AC109" s="36"/>
      <c r="AD109" s="36"/>
      <c r="AE109" s="36"/>
      <c r="AT109" s="15" t="s">
        <v>129</v>
      </c>
      <c r="AU109" s="15" t="s">
        <v>81</v>
      </c>
    </row>
    <row r="110" s="2" customFormat="1" ht="24" customHeight="1">
      <c r="A110" s="36"/>
      <c r="B110" s="37"/>
      <c r="C110" s="213" t="s">
        <v>181</v>
      </c>
      <c r="D110" s="213" t="s">
        <v>123</v>
      </c>
      <c r="E110" s="214" t="s">
        <v>182</v>
      </c>
      <c r="F110" s="215" t="s">
        <v>183</v>
      </c>
      <c r="G110" s="216" t="s">
        <v>126</v>
      </c>
      <c r="H110" s="217">
        <v>4</v>
      </c>
      <c r="I110" s="218"/>
      <c r="J110" s="219"/>
      <c r="K110" s="220">
        <f>ROUND(P110*H110,2)</f>
        <v>0</v>
      </c>
      <c r="L110" s="215" t="s">
        <v>175</v>
      </c>
      <c r="M110" s="221"/>
      <c r="N110" s="222" t="s">
        <v>20</v>
      </c>
      <c r="O110" s="223" t="s">
        <v>42</v>
      </c>
      <c r="P110" s="224">
        <f>I110+J110</f>
        <v>0</v>
      </c>
      <c r="Q110" s="224">
        <f>ROUND(I110*H110,2)</f>
        <v>0</v>
      </c>
      <c r="R110" s="224">
        <f>ROUND(J110*H110,2)</f>
        <v>0</v>
      </c>
      <c r="S110" s="82"/>
      <c r="T110" s="225">
        <f>S110*H110</f>
        <v>0</v>
      </c>
      <c r="U110" s="225">
        <v>0</v>
      </c>
      <c r="V110" s="225">
        <f>U110*H110</f>
        <v>0</v>
      </c>
      <c r="W110" s="225">
        <v>0</v>
      </c>
      <c r="X110" s="226">
        <f>W110*H110</f>
        <v>0</v>
      </c>
      <c r="Y110" s="36"/>
      <c r="Z110" s="36"/>
      <c r="AA110" s="36"/>
      <c r="AB110" s="36"/>
      <c r="AC110" s="36"/>
      <c r="AD110" s="36"/>
      <c r="AE110" s="36"/>
      <c r="AR110" s="227" t="s">
        <v>83</v>
      </c>
      <c r="AT110" s="227" t="s">
        <v>123</v>
      </c>
      <c r="AU110" s="227" t="s">
        <v>81</v>
      </c>
      <c r="AY110" s="15" t="s">
        <v>122</v>
      </c>
      <c r="BE110" s="228">
        <f>IF(O110="základní",K110,0)</f>
        <v>0</v>
      </c>
      <c r="BF110" s="228">
        <f>IF(O110="snížená",K110,0)</f>
        <v>0</v>
      </c>
      <c r="BG110" s="228">
        <f>IF(O110="zákl. přenesená",K110,0)</f>
        <v>0</v>
      </c>
      <c r="BH110" s="228">
        <f>IF(O110="sníž. přenesená",K110,0)</f>
        <v>0</v>
      </c>
      <c r="BI110" s="228">
        <f>IF(O110="nulová",K110,0)</f>
        <v>0</v>
      </c>
      <c r="BJ110" s="15" t="s">
        <v>81</v>
      </c>
      <c r="BK110" s="228">
        <f>ROUND(P110*H110,2)</f>
        <v>0</v>
      </c>
      <c r="BL110" s="15" t="s">
        <v>81</v>
      </c>
      <c r="BM110" s="227" t="s">
        <v>184</v>
      </c>
    </row>
    <row r="111" s="2" customFormat="1">
      <c r="A111" s="36"/>
      <c r="B111" s="37"/>
      <c r="C111" s="38"/>
      <c r="D111" s="229" t="s">
        <v>129</v>
      </c>
      <c r="E111" s="38"/>
      <c r="F111" s="230" t="s">
        <v>183</v>
      </c>
      <c r="G111" s="38"/>
      <c r="H111" s="38"/>
      <c r="I111" s="135"/>
      <c r="J111" s="135"/>
      <c r="K111" s="38"/>
      <c r="L111" s="38"/>
      <c r="M111" s="42"/>
      <c r="N111" s="231"/>
      <c r="O111" s="232"/>
      <c r="P111" s="82"/>
      <c r="Q111" s="82"/>
      <c r="R111" s="82"/>
      <c r="S111" s="82"/>
      <c r="T111" s="82"/>
      <c r="U111" s="82"/>
      <c r="V111" s="82"/>
      <c r="W111" s="82"/>
      <c r="X111" s="83"/>
      <c r="Y111" s="36"/>
      <c r="Z111" s="36"/>
      <c r="AA111" s="36"/>
      <c r="AB111" s="36"/>
      <c r="AC111" s="36"/>
      <c r="AD111" s="36"/>
      <c r="AE111" s="36"/>
      <c r="AT111" s="15" t="s">
        <v>129</v>
      </c>
      <c r="AU111" s="15" t="s">
        <v>81</v>
      </c>
    </row>
    <row r="112" s="2" customFormat="1" ht="16.5" customHeight="1">
      <c r="A112" s="36"/>
      <c r="B112" s="37"/>
      <c r="C112" s="213" t="s">
        <v>9</v>
      </c>
      <c r="D112" s="213" t="s">
        <v>123</v>
      </c>
      <c r="E112" s="214" t="s">
        <v>185</v>
      </c>
      <c r="F112" s="215" t="s">
        <v>186</v>
      </c>
      <c r="G112" s="216" t="s">
        <v>138</v>
      </c>
      <c r="H112" s="217">
        <v>4</v>
      </c>
      <c r="I112" s="218"/>
      <c r="J112" s="219"/>
      <c r="K112" s="220">
        <f>ROUND(P112*H112,2)</f>
        <v>0</v>
      </c>
      <c r="L112" s="215" t="s">
        <v>20</v>
      </c>
      <c r="M112" s="221"/>
      <c r="N112" s="222" t="s">
        <v>20</v>
      </c>
      <c r="O112" s="223" t="s">
        <v>42</v>
      </c>
      <c r="P112" s="224">
        <f>I112+J112</f>
        <v>0</v>
      </c>
      <c r="Q112" s="224">
        <f>ROUND(I112*H112,2)</f>
        <v>0</v>
      </c>
      <c r="R112" s="224">
        <f>ROUND(J112*H112,2)</f>
        <v>0</v>
      </c>
      <c r="S112" s="82"/>
      <c r="T112" s="225">
        <f>S112*H112</f>
        <v>0</v>
      </c>
      <c r="U112" s="225">
        <v>0</v>
      </c>
      <c r="V112" s="225">
        <f>U112*H112</f>
        <v>0</v>
      </c>
      <c r="W112" s="225">
        <v>0</v>
      </c>
      <c r="X112" s="226">
        <f>W112*H112</f>
        <v>0</v>
      </c>
      <c r="Y112" s="36"/>
      <c r="Z112" s="36"/>
      <c r="AA112" s="36"/>
      <c r="AB112" s="36"/>
      <c r="AC112" s="36"/>
      <c r="AD112" s="36"/>
      <c r="AE112" s="36"/>
      <c r="AR112" s="227" t="s">
        <v>127</v>
      </c>
      <c r="AT112" s="227" t="s">
        <v>123</v>
      </c>
      <c r="AU112" s="227" t="s">
        <v>81</v>
      </c>
      <c r="AY112" s="15" t="s">
        <v>122</v>
      </c>
      <c r="BE112" s="228">
        <f>IF(O112="základní",K112,0)</f>
        <v>0</v>
      </c>
      <c r="BF112" s="228">
        <f>IF(O112="snížená",K112,0)</f>
        <v>0</v>
      </c>
      <c r="BG112" s="228">
        <f>IF(O112="zákl. přenesená",K112,0)</f>
        <v>0</v>
      </c>
      <c r="BH112" s="228">
        <f>IF(O112="sníž. přenesená",K112,0)</f>
        <v>0</v>
      </c>
      <c r="BI112" s="228">
        <f>IF(O112="nulová",K112,0)</f>
        <v>0</v>
      </c>
      <c r="BJ112" s="15" t="s">
        <v>81</v>
      </c>
      <c r="BK112" s="228">
        <f>ROUND(P112*H112,2)</f>
        <v>0</v>
      </c>
      <c r="BL112" s="15" t="s">
        <v>127</v>
      </c>
      <c r="BM112" s="227" t="s">
        <v>187</v>
      </c>
    </row>
    <row r="113" s="2" customFormat="1">
      <c r="A113" s="36"/>
      <c r="B113" s="37"/>
      <c r="C113" s="38"/>
      <c r="D113" s="229" t="s">
        <v>129</v>
      </c>
      <c r="E113" s="38"/>
      <c r="F113" s="230" t="s">
        <v>186</v>
      </c>
      <c r="G113" s="38"/>
      <c r="H113" s="38"/>
      <c r="I113" s="135"/>
      <c r="J113" s="135"/>
      <c r="K113" s="38"/>
      <c r="L113" s="38"/>
      <c r="M113" s="42"/>
      <c r="N113" s="231"/>
      <c r="O113" s="232"/>
      <c r="P113" s="82"/>
      <c r="Q113" s="82"/>
      <c r="R113" s="82"/>
      <c r="S113" s="82"/>
      <c r="T113" s="82"/>
      <c r="U113" s="82"/>
      <c r="V113" s="82"/>
      <c r="W113" s="82"/>
      <c r="X113" s="83"/>
      <c r="Y113" s="36"/>
      <c r="Z113" s="36"/>
      <c r="AA113" s="36"/>
      <c r="AB113" s="36"/>
      <c r="AC113" s="36"/>
      <c r="AD113" s="36"/>
      <c r="AE113" s="36"/>
      <c r="AT113" s="15" t="s">
        <v>129</v>
      </c>
      <c r="AU113" s="15" t="s">
        <v>81</v>
      </c>
    </row>
    <row r="114" s="2" customFormat="1" ht="24" customHeight="1">
      <c r="A114" s="36"/>
      <c r="B114" s="37"/>
      <c r="C114" s="213" t="s">
        <v>188</v>
      </c>
      <c r="D114" s="213" t="s">
        <v>123</v>
      </c>
      <c r="E114" s="214" t="s">
        <v>189</v>
      </c>
      <c r="F114" s="215" t="s">
        <v>190</v>
      </c>
      <c r="G114" s="216" t="s">
        <v>126</v>
      </c>
      <c r="H114" s="217">
        <v>2</v>
      </c>
      <c r="I114" s="218"/>
      <c r="J114" s="219"/>
      <c r="K114" s="220">
        <f>ROUND(P114*H114,2)</f>
        <v>0</v>
      </c>
      <c r="L114" s="215" t="s">
        <v>175</v>
      </c>
      <c r="M114" s="221"/>
      <c r="N114" s="222" t="s">
        <v>20</v>
      </c>
      <c r="O114" s="223" t="s">
        <v>42</v>
      </c>
      <c r="P114" s="224">
        <f>I114+J114</f>
        <v>0</v>
      </c>
      <c r="Q114" s="224">
        <f>ROUND(I114*H114,2)</f>
        <v>0</v>
      </c>
      <c r="R114" s="224">
        <f>ROUND(J114*H114,2)</f>
        <v>0</v>
      </c>
      <c r="S114" s="82"/>
      <c r="T114" s="225">
        <f>S114*H114</f>
        <v>0</v>
      </c>
      <c r="U114" s="225">
        <v>0</v>
      </c>
      <c r="V114" s="225">
        <f>U114*H114</f>
        <v>0</v>
      </c>
      <c r="W114" s="225">
        <v>0</v>
      </c>
      <c r="X114" s="226">
        <f>W114*H114</f>
        <v>0</v>
      </c>
      <c r="Y114" s="36"/>
      <c r="Z114" s="36"/>
      <c r="AA114" s="36"/>
      <c r="AB114" s="36"/>
      <c r="AC114" s="36"/>
      <c r="AD114" s="36"/>
      <c r="AE114" s="36"/>
      <c r="AR114" s="227" t="s">
        <v>127</v>
      </c>
      <c r="AT114" s="227" t="s">
        <v>123</v>
      </c>
      <c r="AU114" s="227" t="s">
        <v>81</v>
      </c>
      <c r="AY114" s="15" t="s">
        <v>122</v>
      </c>
      <c r="BE114" s="228">
        <f>IF(O114="základní",K114,0)</f>
        <v>0</v>
      </c>
      <c r="BF114" s="228">
        <f>IF(O114="snížená",K114,0)</f>
        <v>0</v>
      </c>
      <c r="BG114" s="228">
        <f>IF(O114="zákl. přenesená",K114,0)</f>
        <v>0</v>
      </c>
      <c r="BH114" s="228">
        <f>IF(O114="sníž. přenesená",K114,0)</f>
        <v>0</v>
      </c>
      <c r="BI114" s="228">
        <f>IF(O114="nulová",K114,0)</f>
        <v>0</v>
      </c>
      <c r="BJ114" s="15" t="s">
        <v>81</v>
      </c>
      <c r="BK114" s="228">
        <f>ROUND(P114*H114,2)</f>
        <v>0</v>
      </c>
      <c r="BL114" s="15" t="s">
        <v>127</v>
      </c>
      <c r="BM114" s="227" t="s">
        <v>191</v>
      </c>
    </row>
    <row r="115" s="2" customFormat="1">
      <c r="A115" s="36"/>
      <c r="B115" s="37"/>
      <c r="C115" s="38"/>
      <c r="D115" s="229" t="s">
        <v>129</v>
      </c>
      <c r="E115" s="38"/>
      <c r="F115" s="230" t="s">
        <v>190</v>
      </c>
      <c r="G115" s="38"/>
      <c r="H115" s="38"/>
      <c r="I115" s="135"/>
      <c r="J115" s="135"/>
      <c r="K115" s="38"/>
      <c r="L115" s="38"/>
      <c r="M115" s="42"/>
      <c r="N115" s="231"/>
      <c r="O115" s="232"/>
      <c r="P115" s="82"/>
      <c r="Q115" s="82"/>
      <c r="R115" s="82"/>
      <c r="S115" s="82"/>
      <c r="T115" s="82"/>
      <c r="U115" s="82"/>
      <c r="V115" s="82"/>
      <c r="W115" s="82"/>
      <c r="X115" s="83"/>
      <c r="Y115" s="36"/>
      <c r="Z115" s="36"/>
      <c r="AA115" s="36"/>
      <c r="AB115" s="36"/>
      <c r="AC115" s="36"/>
      <c r="AD115" s="36"/>
      <c r="AE115" s="36"/>
      <c r="AT115" s="15" t="s">
        <v>129</v>
      </c>
      <c r="AU115" s="15" t="s">
        <v>81</v>
      </c>
    </row>
    <row r="116" s="2" customFormat="1" ht="24" customHeight="1">
      <c r="A116" s="36"/>
      <c r="B116" s="37"/>
      <c r="C116" s="213" t="s">
        <v>192</v>
      </c>
      <c r="D116" s="213" t="s">
        <v>123</v>
      </c>
      <c r="E116" s="214" t="s">
        <v>193</v>
      </c>
      <c r="F116" s="215" t="s">
        <v>194</v>
      </c>
      <c r="G116" s="216" t="s">
        <v>126</v>
      </c>
      <c r="H116" s="217">
        <v>2</v>
      </c>
      <c r="I116" s="218"/>
      <c r="J116" s="219"/>
      <c r="K116" s="220">
        <f>ROUND(P116*H116,2)</f>
        <v>0</v>
      </c>
      <c r="L116" s="215" t="s">
        <v>175</v>
      </c>
      <c r="M116" s="221"/>
      <c r="N116" s="222" t="s">
        <v>20</v>
      </c>
      <c r="O116" s="223" t="s">
        <v>42</v>
      </c>
      <c r="P116" s="224">
        <f>I116+J116</f>
        <v>0</v>
      </c>
      <c r="Q116" s="224">
        <f>ROUND(I116*H116,2)</f>
        <v>0</v>
      </c>
      <c r="R116" s="224">
        <f>ROUND(J116*H116,2)</f>
        <v>0</v>
      </c>
      <c r="S116" s="82"/>
      <c r="T116" s="225">
        <f>S116*H116</f>
        <v>0</v>
      </c>
      <c r="U116" s="225">
        <v>0</v>
      </c>
      <c r="V116" s="225">
        <f>U116*H116</f>
        <v>0</v>
      </c>
      <c r="W116" s="225">
        <v>0</v>
      </c>
      <c r="X116" s="226">
        <f>W116*H116</f>
        <v>0</v>
      </c>
      <c r="Y116" s="36"/>
      <c r="Z116" s="36"/>
      <c r="AA116" s="36"/>
      <c r="AB116" s="36"/>
      <c r="AC116" s="36"/>
      <c r="AD116" s="36"/>
      <c r="AE116" s="36"/>
      <c r="AR116" s="227" t="s">
        <v>127</v>
      </c>
      <c r="AT116" s="227" t="s">
        <v>123</v>
      </c>
      <c r="AU116" s="227" t="s">
        <v>81</v>
      </c>
      <c r="AY116" s="15" t="s">
        <v>122</v>
      </c>
      <c r="BE116" s="228">
        <f>IF(O116="základní",K116,0)</f>
        <v>0</v>
      </c>
      <c r="BF116" s="228">
        <f>IF(O116="snížená",K116,0)</f>
        <v>0</v>
      </c>
      <c r="BG116" s="228">
        <f>IF(O116="zákl. přenesená",K116,0)</f>
        <v>0</v>
      </c>
      <c r="BH116" s="228">
        <f>IF(O116="sníž. přenesená",K116,0)</f>
        <v>0</v>
      </c>
      <c r="BI116" s="228">
        <f>IF(O116="nulová",K116,0)</f>
        <v>0</v>
      </c>
      <c r="BJ116" s="15" t="s">
        <v>81</v>
      </c>
      <c r="BK116" s="228">
        <f>ROUND(P116*H116,2)</f>
        <v>0</v>
      </c>
      <c r="BL116" s="15" t="s">
        <v>127</v>
      </c>
      <c r="BM116" s="227" t="s">
        <v>195</v>
      </c>
    </row>
    <row r="117" s="2" customFormat="1">
      <c r="A117" s="36"/>
      <c r="B117" s="37"/>
      <c r="C117" s="38"/>
      <c r="D117" s="229" t="s">
        <v>129</v>
      </c>
      <c r="E117" s="38"/>
      <c r="F117" s="230" t="s">
        <v>194</v>
      </c>
      <c r="G117" s="38"/>
      <c r="H117" s="38"/>
      <c r="I117" s="135"/>
      <c r="J117" s="135"/>
      <c r="K117" s="38"/>
      <c r="L117" s="38"/>
      <c r="M117" s="42"/>
      <c r="N117" s="231"/>
      <c r="O117" s="232"/>
      <c r="P117" s="82"/>
      <c r="Q117" s="82"/>
      <c r="R117" s="82"/>
      <c r="S117" s="82"/>
      <c r="T117" s="82"/>
      <c r="U117" s="82"/>
      <c r="V117" s="82"/>
      <c r="W117" s="82"/>
      <c r="X117" s="83"/>
      <c r="Y117" s="36"/>
      <c r="Z117" s="36"/>
      <c r="AA117" s="36"/>
      <c r="AB117" s="36"/>
      <c r="AC117" s="36"/>
      <c r="AD117" s="36"/>
      <c r="AE117" s="36"/>
      <c r="AT117" s="15" t="s">
        <v>129</v>
      </c>
      <c r="AU117" s="15" t="s">
        <v>81</v>
      </c>
    </row>
    <row r="118" s="2" customFormat="1" ht="24" customHeight="1">
      <c r="A118" s="36"/>
      <c r="B118" s="37"/>
      <c r="C118" s="213" t="s">
        <v>196</v>
      </c>
      <c r="D118" s="213" t="s">
        <v>123</v>
      </c>
      <c r="E118" s="214" t="s">
        <v>197</v>
      </c>
      <c r="F118" s="215" t="s">
        <v>198</v>
      </c>
      <c r="G118" s="216" t="s">
        <v>126</v>
      </c>
      <c r="H118" s="217">
        <v>2</v>
      </c>
      <c r="I118" s="218"/>
      <c r="J118" s="219"/>
      <c r="K118" s="220">
        <f>ROUND(P118*H118,2)</f>
        <v>0</v>
      </c>
      <c r="L118" s="215" t="s">
        <v>175</v>
      </c>
      <c r="M118" s="221"/>
      <c r="N118" s="222" t="s">
        <v>20</v>
      </c>
      <c r="O118" s="223" t="s">
        <v>42</v>
      </c>
      <c r="P118" s="224">
        <f>I118+J118</f>
        <v>0</v>
      </c>
      <c r="Q118" s="224">
        <f>ROUND(I118*H118,2)</f>
        <v>0</v>
      </c>
      <c r="R118" s="224">
        <f>ROUND(J118*H118,2)</f>
        <v>0</v>
      </c>
      <c r="S118" s="82"/>
      <c r="T118" s="225">
        <f>S118*H118</f>
        <v>0</v>
      </c>
      <c r="U118" s="225">
        <v>0</v>
      </c>
      <c r="V118" s="225">
        <f>U118*H118</f>
        <v>0</v>
      </c>
      <c r="W118" s="225">
        <v>0</v>
      </c>
      <c r="X118" s="226">
        <f>W118*H118</f>
        <v>0</v>
      </c>
      <c r="Y118" s="36"/>
      <c r="Z118" s="36"/>
      <c r="AA118" s="36"/>
      <c r="AB118" s="36"/>
      <c r="AC118" s="36"/>
      <c r="AD118" s="36"/>
      <c r="AE118" s="36"/>
      <c r="AR118" s="227" t="s">
        <v>127</v>
      </c>
      <c r="AT118" s="227" t="s">
        <v>123</v>
      </c>
      <c r="AU118" s="227" t="s">
        <v>81</v>
      </c>
      <c r="AY118" s="15" t="s">
        <v>122</v>
      </c>
      <c r="BE118" s="228">
        <f>IF(O118="základní",K118,0)</f>
        <v>0</v>
      </c>
      <c r="BF118" s="228">
        <f>IF(O118="snížená",K118,0)</f>
        <v>0</v>
      </c>
      <c r="BG118" s="228">
        <f>IF(O118="zákl. přenesená",K118,0)</f>
        <v>0</v>
      </c>
      <c r="BH118" s="228">
        <f>IF(O118="sníž. přenesená",K118,0)</f>
        <v>0</v>
      </c>
      <c r="BI118" s="228">
        <f>IF(O118="nulová",K118,0)</f>
        <v>0</v>
      </c>
      <c r="BJ118" s="15" t="s">
        <v>81</v>
      </c>
      <c r="BK118" s="228">
        <f>ROUND(P118*H118,2)</f>
        <v>0</v>
      </c>
      <c r="BL118" s="15" t="s">
        <v>127</v>
      </c>
      <c r="BM118" s="227" t="s">
        <v>199</v>
      </c>
    </row>
    <row r="119" s="2" customFormat="1">
      <c r="A119" s="36"/>
      <c r="B119" s="37"/>
      <c r="C119" s="38"/>
      <c r="D119" s="229" t="s">
        <v>129</v>
      </c>
      <c r="E119" s="38"/>
      <c r="F119" s="230" t="s">
        <v>198</v>
      </c>
      <c r="G119" s="38"/>
      <c r="H119" s="38"/>
      <c r="I119" s="135"/>
      <c r="J119" s="135"/>
      <c r="K119" s="38"/>
      <c r="L119" s="38"/>
      <c r="M119" s="42"/>
      <c r="N119" s="231"/>
      <c r="O119" s="232"/>
      <c r="P119" s="82"/>
      <c r="Q119" s="82"/>
      <c r="R119" s="82"/>
      <c r="S119" s="82"/>
      <c r="T119" s="82"/>
      <c r="U119" s="82"/>
      <c r="V119" s="82"/>
      <c r="W119" s="82"/>
      <c r="X119" s="83"/>
      <c r="Y119" s="36"/>
      <c r="Z119" s="36"/>
      <c r="AA119" s="36"/>
      <c r="AB119" s="36"/>
      <c r="AC119" s="36"/>
      <c r="AD119" s="36"/>
      <c r="AE119" s="36"/>
      <c r="AT119" s="15" t="s">
        <v>129</v>
      </c>
      <c r="AU119" s="15" t="s">
        <v>81</v>
      </c>
    </row>
    <row r="120" s="2" customFormat="1" ht="24" customHeight="1">
      <c r="A120" s="36"/>
      <c r="B120" s="37"/>
      <c r="C120" s="213" t="s">
        <v>200</v>
      </c>
      <c r="D120" s="213" t="s">
        <v>123</v>
      </c>
      <c r="E120" s="214" t="s">
        <v>201</v>
      </c>
      <c r="F120" s="215" t="s">
        <v>202</v>
      </c>
      <c r="G120" s="216" t="s">
        <v>126</v>
      </c>
      <c r="H120" s="217">
        <v>2</v>
      </c>
      <c r="I120" s="218"/>
      <c r="J120" s="219"/>
      <c r="K120" s="220">
        <f>ROUND(P120*H120,2)</f>
        <v>0</v>
      </c>
      <c r="L120" s="215" t="s">
        <v>175</v>
      </c>
      <c r="M120" s="221"/>
      <c r="N120" s="222" t="s">
        <v>20</v>
      </c>
      <c r="O120" s="223" t="s">
        <v>42</v>
      </c>
      <c r="P120" s="224">
        <f>I120+J120</f>
        <v>0</v>
      </c>
      <c r="Q120" s="224">
        <f>ROUND(I120*H120,2)</f>
        <v>0</v>
      </c>
      <c r="R120" s="224">
        <f>ROUND(J120*H120,2)</f>
        <v>0</v>
      </c>
      <c r="S120" s="82"/>
      <c r="T120" s="225">
        <f>S120*H120</f>
        <v>0</v>
      </c>
      <c r="U120" s="225">
        <v>0</v>
      </c>
      <c r="V120" s="225">
        <f>U120*H120</f>
        <v>0</v>
      </c>
      <c r="W120" s="225">
        <v>0</v>
      </c>
      <c r="X120" s="226">
        <f>W120*H120</f>
        <v>0</v>
      </c>
      <c r="Y120" s="36"/>
      <c r="Z120" s="36"/>
      <c r="AA120" s="36"/>
      <c r="AB120" s="36"/>
      <c r="AC120" s="36"/>
      <c r="AD120" s="36"/>
      <c r="AE120" s="36"/>
      <c r="AR120" s="227" t="s">
        <v>127</v>
      </c>
      <c r="AT120" s="227" t="s">
        <v>123</v>
      </c>
      <c r="AU120" s="227" t="s">
        <v>81</v>
      </c>
      <c r="AY120" s="15" t="s">
        <v>122</v>
      </c>
      <c r="BE120" s="228">
        <f>IF(O120="základní",K120,0)</f>
        <v>0</v>
      </c>
      <c r="BF120" s="228">
        <f>IF(O120="snížená",K120,0)</f>
        <v>0</v>
      </c>
      <c r="BG120" s="228">
        <f>IF(O120="zákl. přenesená",K120,0)</f>
        <v>0</v>
      </c>
      <c r="BH120" s="228">
        <f>IF(O120="sníž. přenesená",K120,0)</f>
        <v>0</v>
      </c>
      <c r="BI120" s="228">
        <f>IF(O120="nulová",K120,0)</f>
        <v>0</v>
      </c>
      <c r="BJ120" s="15" t="s">
        <v>81</v>
      </c>
      <c r="BK120" s="228">
        <f>ROUND(P120*H120,2)</f>
        <v>0</v>
      </c>
      <c r="BL120" s="15" t="s">
        <v>127</v>
      </c>
      <c r="BM120" s="227" t="s">
        <v>203</v>
      </c>
    </row>
    <row r="121" s="2" customFormat="1">
      <c r="A121" s="36"/>
      <c r="B121" s="37"/>
      <c r="C121" s="38"/>
      <c r="D121" s="229" t="s">
        <v>129</v>
      </c>
      <c r="E121" s="38"/>
      <c r="F121" s="230" t="s">
        <v>202</v>
      </c>
      <c r="G121" s="38"/>
      <c r="H121" s="38"/>
      <c r="I121" s="135"/>
      <c r="J121" s="135"/>
      <c r="K121" s="38"/>
      <c r="L121" s="38"/>
      <c r="M121" s="42"/>
      <c r="N121" s="231"/>
      <c r="O121" s="232"/>
      <c r="P121" s="82"/>
      <c r="Q121" s="82"/>
      <c r="R121" s="82"/>
      <c r="S121" s="82"/>
      <c r="T121" s="82"/>
      <c r="U121" s="82"/>
      <c r="V121" s="82"/>
      <c r="W121" s="82"/>
      <c r="X121" s="83"/>
      <c r="Y121" s="36"/>
      <c r="Z121" s="36"/>
      <c r="AA121" s="36"/>
      <c r="AB121" s="36"/>
      <c r="AC121" s="36"/>
      <c r="AD121" s="36"/>
      <c r="AE121" s="36"/>
      <c r="AT121" s="15" t="s">
        <v>129</v>
      </c>
      <c r="AU121" s="15" t="s">
        <v>81</v>
      </c>
    </row>
    <row r="122" s="2" customFormat="1" ht="24" customHeight="1">
      <c r="A122" s="36"/>
      <c r="B122" s="37"/>
      <c r="C122" s="213" t="s">
        <v>204</v>
      </c>
      <c r="D122" s="213" t="s">
        <v>123</v>
      </c>
      <c r="E122" s="214" t="s">
        <v>205</v>
      </c>
      <c r="F122" s="215" t="s">
        <v>206</v>
      </c>
      <c r="G122" s="216" t="s">
        <v>126</v>
      </c>
      <c r="H122" s="217">
        <v>10</v>
      </c>
      <c r="I122" s="218"/>
      <c r="J122" s="219"/>
      <c r="K122" s="220">
        <f>ROUND(P122*H122,2)</f>
        <v>0</v>
      </c>
      <c r="L122" s="215" t="s">
        <v>175</v>
      </c>
      <c r="M122" s="221"/>
      <c r="N122" s="222" t="s">
        <v>20</v>
      </c>
      <c r="O122" s="223" t="s">
        <v>42</v>
      </c>
      <c r="P122" s="224">
        <f>I122+J122</f>
        <v>0</v>
      </c>
      <c r="Q122" s="224">
        <f>ROUND(I122*H122,2)</f>
        <v>0</v>
      </c>
      <c r="R122" s="224">
        <f>ROUND(J122*H122,2)</f>
        <v>0</v>
      </c>
      <c r="S122" s="82"/>
      <c r="T122" s="225">
        <f>S122*H122</f>
        <v>0</v>
      </c>
      <c r="U122" s="225">
        <v>0</v>
      </c>
      <c r="V122" s="225">
        <f>U122*H122</f>
        <v>0</v>
      </c>
      <c r="W122" s="225">
        <v>0</v>
      </c>
      <c r="X122" s="226">
        <f>W122*H122</f>
        <v>0</v>
      </c>
      <c r="Y122" s="36"/>
      <c r="Z122" s="36"/>
      <c r="AA122" s="36"/>
      <c r="AB122" s="36"/>
      <c r="AC122" s="36"/>
      <c r="AD122" s="36"/>
      <c r="AE122" s="36"/>
      <c r="AR122" s="227" t="s">
        <v>127</v>
      </c>
      <c r="AT122" s="227" t="s">
        <v>123</v>
      </c>
      <c r="AU122" s="227" t="s">
        <v>81</v>
      </c>
      <c r="AY122" s="15" t="s">
        <v>122</v>
      </c>
      <c r="BE122" s="228">
        <f>IF(O122="základní",K122,0)</f>
        <v>0</v>
      </c>
      <c r="BF122" s="228">
        <f>IF(O122="snížená",K122,0)</f>
        <v>0</v>
      </c>
      <c r="BG122" s="228">
        <f>IF(O122="zákl. přenesená",K122,0)</f>
        <v>0</v>
      </c>
      <c r="BH122" s="228">
        <f>IF(O122="sníž. přenesená",K122,0)</f>
        <v>0</v>
      </c>
      <c r="BI122" s="228">
        <f>IF(O122="nulová",K122,0)</f>
        <v>0</v>
      </c>
      <c r="BJ122" s="15" t="s">
        <v>81</v>
      </c>
      <c r="BK122" s="228">
        <f>ROUND(P122*H122,2)</f>
        <v>0</v>
      </c>
      <c r="BL122" s="15" t="s">
        <v>127</v>
      </c>
      <c r="BM122" s="227" t="s">
        <v>207</v>
      </c>
    </row>
    <row r="123" s="2" customFormat="1">
      <c r="A123" s="36"/>
      <c r="B123" s="37"/>
      <c r="C123" s="38"/>
      <c r="D123" s="229" t="s">
        <v>129</v>
      </c>
      <c r="E123" s="38"/>
      <c r="F123" s="230" t="s">
        <v>206</v>
      </c>
      <c r="G123" s="38"/>
      <c r="H123" s="38"/>
      <c r="I123" s="135"/>
      <c r="J123" s="135"/>
      <c r="K123" s="38"/>
      <c r="L123" s="38"/>
      <c r="M123" s="42"/>
      <c r="N123" s="231"/>
      <c r="O123" s="232"/>
      <c r="P123" s="82"/>
      <c r="Q123" s="82"/>
      <c r="R123" s="82"/>
      <c r="S123" s="82"/>
      <c r="T123" s="82"/>
      <c r="U123" s="82"/>
      <c r="V123" s="82"/>
      <c r="W123" s="82"/>
      <c r="X123" s="83"/>
      <c r="Y123" s="36"/>
      <c r="Z123" s="36"/>
      <c r="AA123" s="36"/>
      <c r="AB123" s="36"/>
      <c r="AC123" s="36"/>
      <c r="AD123" s="36"/>
      <c r="AE123" s="36"/>
      <c r="AT123" s="15" t="s">
        <v>129</v>
      </c>
      <c r="AU123" s="15" t="s">
        <v>81</v>
      </c>
    </row>
    <row r="124" s="2" customFormat="1" ht="24" customHeight="1">
      <c r="A124" s="36"/>
      <c r="B124" s="37"/>
      <c r="C124" s="213" t="s">
        <v>208</v>
      </c>
      <c r="D124" s="213" t="s">
        <v>123</v>
      </c>
      <c r="E124" s="214" t="s">
        <v>209</v>
      </c>
      <c r="F124" s="215" t="s">
        <v>210</v>
      </c>
      <c r="G124" s="216" t="s">
        <v>126</v>
      </c>
      <c r="H124" s="217">
        <v>5</v>
      </c>
      <c r="I124" s="218"/>
      <c r="J124" s="219"/>
      <c r="K124" s="220">
        <f>ROUND(P124*H124,2)</f>
        <v>0</v>
      </c>
      <c r="L124" s="215" t="s">
        <v>175</v>
      </c>
      <c r="M124" s="221"/>
      <c r="N124" s="222" t="s">
        <v>20</v>
      </c>
      <c r="O124" s="223" t="s">
        <v>42</v>
      </c>
      <c r="P124" s="224">
        <f>I124+J124</f>
        <v>0</v>
      </c>
      <c r="Q124" s="224">
        <f>ROUND(I124*H124,2)</f>
        <v>0</v>
      </c>
      <c r="R124" s="224">
        <f>ROUND(J124*H124,2)</f>
        <v>0</v>
      </c>
      <c r="S124" s="82"/>
      <c r="T124" s="225">
        <f>S124*H124</f>
        <v>0</v>
      </c>
      <c r="U124" s="225">
        <v>0</v>
      </c>
      <c r="V124" s="225">
        <f>U124*H124</f>
        <v>0</v>
      </c>
      <c r="W124" s="225">
        <v>0</v>
      </c>
      <c r="X124" s="226">
        <f>W124*H124</f>
        <v>0</v>
      </c>
      <c r="Y124" s="36"/>
      <c r="Z124" s="36"/>
      <c r="AA124" s="36"/>
      <c r="AB124" s="36"/>
      <c r="AC124" s="36"/>
      <c r="AD124" s="36"/>
      <c r="AE124" s="36"/>
      <c r="AR124" s="227" t="s">
        <v>127</v>
      </c>
      <c r="AT124" s="227" t="s">
        <v>123</v>
      </c>
      <c r="AU124" s="227" t="s">
        <v>81</v>
      </c>
      <c r="AY124" s="15" t="s">
        <v>122</v>
      </c>
      <c r="BE124" s="228">
        <f>IF(O124="základní",K124,0)</f>
        <v>0</v>
      </c>
      <c r="BF124" s="228">
        <f>IF(O124="snížená",K124,0)</f>
        <v>0</v>
      </c>
      <c r="BG124" s="228">
        <f>IF(O124="zákl. přenesená",K124,0)</f>
        <v>0</v>
      </c>
      <c r="BH124" s="228">
        <f>IF(O124="sníž. přenesená",K124,0)</f>
        <v>0</v>
      </c>
      <c r="BI124" s="228">
        <f>IF(O124="nulová",K124,0)</f>
        <v>0</v>
      </c>
      <c r="BJ124" s="15" t="s">
        <v>81</v>
      </c>
      <c r="BK124" s="228">
        <f>ROUND(P124*H124,2)</f>
        <v>0</v>
      </c>
      <c r="BL124" s="15" t="s">
        <v>127</v>
      </c>
      <c r="BM124" s="227" t="s">
        <v>211</v>
      </c>
    </row>
    <row r="125" s="2" customFormat="1">
      <c r="A125" s="36"/>
      <c r="B125" s="37"/>
      <c r="C125" s="38"/>
      <c r="D125" s="229" t="s">
        <v>129</v>
      </c>
      <c r="E125" s="38"/>
      <c r="F125" s="230" t="s">
        <v>210</v>
      </c>
      <c r="G125" s="38"/>
      <c r="H125" s="38"/>
      <c r="I125" s="135"/>
      <c r="J125" s="135"/>
      <c r="K125" s="38"/>
      <c r="L125" s="38"/>
      <c r="M125" s="42"/>
      <c r="N125" s="231"/>
      <c r="O125" s="232"/>
      <c r="P125" s="82"/>
      <c r="Q125" s="82"/>
      <c r="R125" s="82"/>
      <c r="S125" s="82"/>
      <c r="T125" s="82"/>
      <c r="U125" s="82"/>
      <c r="V125" s="82"/>
      <c r="W125" s="82"/>
      <c r="X125" s="83"/>
      <c r="Y125" s="36"/>
      <c r="Z125" s="36"/>
      <c r="AA125" s="36"/>
      <c r="AB125" s="36"/>
      <c r="AC125" s="36"/>
      <c r="AD125" s="36"/>
      <c r="AE125" s="36"/>
      <c r="AT125" s="15" t="s">
        <v>129</v>
      </c>
      <c r="AU125" s="15" t="s">
        <v>81</v>
      </c>
    </row>
    <row r="126" s="2" customFormat="1" ht="16.5" customHeight="1">
      <c r="A126" s="36"/>
      <c r="B126" s="37"/>
      <c r="C126" s="213" t="s">
        <v>212</v>
      </c>
      <c r="D126" s="213" t="s">
        <v>123</v>
      </c>
      <c r="E126" s="214" t="s">
        <v>213</v>
      </c>
      <c r="F126" s="215" t="s">
        <v>20</v>
      </c>
      <c r="G126" s="216" t="s">
        <v>138</v>
      </c>
      <c r="H126" s="217">
        <v>26</v>
      </c>
      <c r="I126" s="218"/>
      <c r="J126" s="219"/>
      <c r="K126" s="220">
        <f>ROUND(P126*H126,2)</f>
        <v>0</v>
      </c>
      <c r="L126" s="215" t="s">
        <v>20</v>
      </c>
      <c r="M126" s="221"/>
      <c r="N126" s="222" t="s">
        <v>20</v>
      </c>
      <c r="O126" s="223" t="s">
        <v>42</v>
      </c>
      <c r="P126" s="224">
        <f>I126+J126</f>
        <v>0</v>
      </c>
      <c r="Q126" s="224">
        <f>ROUND(I126*H126,2)</f>
        <v>0</v>
      </c>
      <c r="R126" s="224">
        <f>ROUND(J126*H126,2)</f>
        <v>0</v>
      </c>
      <c r="S126" s="82"/>
      <c r="T126" s="225">
        <f>S126*H126</f>
        <v>0</v>
      </c>
      <c r="U126" s="225">
        <v>0</v>
      </c>
      <c r="V126" s="225">
        <f>U126*H126</f>
        <v>0</v>
      </c>
      <c r="W126" s="225">
        <v>0</v>
      </c>
      <c r="X126" s="226">
        <f>W126*H126</f>
        <v>0</v>
      </c>
      <c r="Y126" s="36"/>
      <c r="Z126" s="36"/>
      <c r="AA126" s="36"/>
      <c r="AB126" s="36"/>
      <c r="AC126" s="36"/>
      <c r="AD126" s="36"/>
      <c r="AE126" s="36"/>
      <c r="AR126" s="227" t="s">
        <v>83</v>
      </c>
      <c r="AT126" s="227" t="s">
        <v>123</v>
      </c>
      <c r="AU126" s="227" t="s">
        <v>81</v>
      </c>
      <c r="AY126" s="15" t="s">
        <v>122</v>
      </c>
      <c r="BE126" s="228">
        <f>IF(O126="základní",K126,0)</f>
        <v>0</v>
      </c>
      <c r="BF126" s="228">
        <f>IF(O126="snížená",K126,0)</f>
        <v>0</v>
      </c>
      <c r="BG126" s="228">
        <f>IF(O126="zákl. přenesená",K126,0)</f>
        <v>0</v>
      </c>
      <c r="BH126" s="228">
        <f>IF(O126="sníž. přenesená",K126,0)</f>
        <v>0</v>
      </c>
      <c r="BI126" s="228">
        <f>IF(O126="nulová",K126,0)</f>
        <v>0</v>
      </c>
      <c r="BJ126" s="15" t="s">
        <v>81</v>
      </c>
      <c r="BK126" s="228">
        <f>ROUND(P126*H126,2)</f>
        <v>0</v>
      </c>
      <c r="BL126" s="15" t="s">
        <v>81</v>
      </c>
      <c r="BM126" s="227" t="s">
        <v>214</v>
      </c>
    </row>
    <row r="127" s="2" customFormat="1">
      <c r="A127" s="36"/>
      <c r="B127" s="37"/>
      <c r="C127" s="38"/>
      <c r="D127" s="229" t="s">
        <v>129</v>
      </c>
      <c r="E127" s="38"/>
      <c r="F127" s="230" t="s">
        <v>215</v>
      </c>
      <c r="G127" s="38"/>
      <c r="H127" s="38"/>
      <c r="I127" s="135"/>
      <c r="J127" s="135"/>
      <c r="K127" s="38"/>
      <c r="L127" s="38"/>
      <c r="M127" s="42"/>
      <c r="N127" s="231"/>
      <c r="O127" s="232"/>
      <c r="P127" s="82"/>
      <c r="Q127" s="82"/>
      <c r="R127" s="82"/>
      <c r="S127" s="82"/>
      <c r="T127" s="82"/>
      <c r="U127" s="82"/>
      <c r="V127" s="82"/>
      <c r="W127" s="82"/>
      <c r="X127" s="83"/>
      <c r="Y127" s="36"/>
      <c r="Z127" s="36"/>
      <c r="AA127" s="36"/>
      <c r="AB127" s="36"/>
      <c r="AC127" s="36"/>
      <c r="AD127" s="36"/>
      <c r="AE127" s="36"/>
      <c r="AT127" s="15" t="s">
        <v>129</v>
      </c>
      <c r="AU127" s="15" t="s">
        <v>81</v>
      </c>
    </row>
    <row r="128" s="2" customFormat="1" ht="16.5" customHeight="1">
      <c r="A128" s="36"/>
      <c r="B128" s="37"/>
      <c r="C128" s="213" t="s">
        <v>216</v>
      </c>
      <c r="D128" s="213" t="s">
        <v>123</v>
      </c>
      <c r="E128" s="214" t="s">
        <v>217</v>
      </c>
      <c r="F128" s="215" t="s">
        <v>20</v>
      </c>
      <c r="G128" s="216" t="s">
        <v>138</v>
      </c>
      <c r="H128" s="217">
        <v>2</v>
      </c>
      <c r="I128" s="218"/>
      <c r="J128" s="219"/>
      <c r="K128" s="220">
        <f>ROUND(P128*H128,2)</f>
        <v>0</v>
      </c>
      <c r="L128" s="215" t="s">
        <v>20</v>
      </c>
      <c r="M128" s="221"/>
      <c r="N128" s="222" t="s">
        <v>20</v>
      </c>
      <c r="O128" s="223" t="s">
        <v>42</v>
      </c>
      <c r="P128" s="224">
        <f>I128+J128</f>
        <v>0</v>
      </c>
      <c r="Q128" s="224">
        <f>ROUND(I128*H128,2)</f>
        <v>0</v>
      </c>
      <c r="R128" s="224">
        <f>ROUND(J128*H128,2)</f>
        <v>0</v>
      </c>
      <c r="S128" s="82"/>
      <c r="T128" s="225">
        <f>S128*H128</f>
        <v>0</v>
      </c>
      <c r="U128" s="225">
        <v>0</v>
      </c>
      <c r="V128" s="225">
        <f>U128*H128</f>
        <v>0</v>
      </c>
      <c r="W128" s="225">
        <v>0</v>
      </c>
      <c r="X128" s="226">
        <f>W128*H128</f>
        <v>0</v>
      </c>
      <c r="Y128" s="36"/>
      <c r="Z128" s="36"/>
      <c r="AA128" s="36"/>
      <c r="AB128" s="36"/>
      <c r="AC128" s="36"/>
      <c r="AD128" s="36"/>
      <c r="AE128" s="36"/>
      <c r="AR128" s="227" t="s">
        <v>83</v>
      </c>
      <c r="AT128" s="227" t="s">
        <v>123</v>
      </c>
      <c r="AU128" s="227" t="s">
        <v>81</v>
      </c>
      <c r="AY128" s="15" t="s">
        <v>122</v>
      </c>
      <c r="BE128" s="228">
        <f>IF(O128="základní",K128,0)</f>
        <v>0</v>
      </c>
      <c r="BF128" s="228">
        <f>IF(O128="snížená",K128,0)</f>
        <v>0</v>
      </c>
      <c r="BG128" s="228">
        <f>IF(O128="zákl. přenesená",K128,0)</f>
        <v>0</v>
      </c>
      <c r="BH128" s="228">
        <f>IF(O128="sníž. přenesená",K128,0)</f>
        <v>0</v>
      </c>
      <c r="BI128" s="228">
        <f>IF(O128="nulová",K128,0)</f>
        <v>0</v>
      </c>
      <c r="BJ128" s="15" t="s">
        <v>81</v>
      </c>
      <c r="BK128" s="228">
        <f>ROUND(P128*H128,2)</f>
        <v>0</v>
      </c>
      <c r="BL128" s="15" t="s">
        <v>81</v>
      </c>
      <c r="BM128" s="227" t="s">
        <v>218</v>
      </c>
    </row>
    <row r="129" s="2" customFormat="1">
      <c r="A129" s="36"/>
      <c r="B129" s="37"/>
      <c r="C129" s="38"/>
      <c r="D129" s="229" t="s">
        <v>129</v>
      </c>
      <c r="E129" s="38"/>
      <c r="F129" s="230" t="s">
        <v>219</v>
      </c>
      <c r="G129" s="38"/>
      <c r="H129" s="38"/>
      <c r="I129" s="135"/>
      <c r="J129" s="135"/>
      <c r="K129" s="38"/>
      <c r="L129" s="38"/>
      <c r="M129" s="42"/>
      <c r="N129" s="231"/>
      <c r="O129" s="232"/>
      <c r="P129" s="82"/>
      <c r="Q129" s="82"/>
      <c r="R129" s="82"/>
      <c r="S129" s="82"/>
      <c r="T129" s="82"/>
      <c r="U129" s="82"/>
      <c r="V129" s="82"/>
      <c r="W129" s="82"/>
      <c r="X129" s="83"/>
      <c r="Y129" s="36"/>
      <c r="Z129" s="36"/>
      <c r="AA129" s="36"/>
      <c r="AB129" s="36"/>
      <c r="AC129" s="36"/>
      <c r="AD129" s="36"/>
      <c r="AE129" s="36"/>
      <c r="AT129" s="15" t="s">
        <v>129</v>
      </c>
      <c r="AU129" s="15" t="s">
        <v>81</v>
      </c>
    </row>
    <row r="130" s="2" customFormat="1" ht="24" customHeight="1">
      <c r="A130" s="36"/>
      <c r="B130" s="37"/>
      <c r="C130" s="213" t="s">
        <v>220</v>
      </c>
      <c r="D130" s="213" t="s">
        <v>123</v>
      </c>
      <c r="E130" s="214" t="s">
        <v>221</v>
      </c>
      <c r="F130" s="215" t="s">
        <v>222</v>
      </c>
      <c r="G130" s="216" t="s">
        <v>126</v>
      </c>
      <c r="H130" s="217">
        <v>4</v>
      </c>
      <c r="I130" s="218"/>
      <c r="J130" s="219"/>
      <c r="K130" s="220">
        <f>ROUND(P130*H130,2)</f>
        <v>0</v>
      </c>
      <c r="L130" s="215" t="s">
        <v>175</v>
      </c>
      <c r="M130" s="221"/>
      <c r="N130" s="222" t="s">
        <v>20</v>
      </c>
      <c r="O130" s="223" t="s">
        <v>42</v>
      </c>
      <c r="P130" s="224">
        <f>I130+J130</f>
        <v>0</v>
      </c>
      <c r="Q130" s="224">
        <f>ROUND(I130*H130,2)</f>
        <v>0</v>
      </c>
      <c r="R130" s="224">
        <f>ROUND(J130*H130,2)</f>
        <v>0</v>
      </c>
      <c r="S130" s="82"/>
      <c r="T130" s="225">
        <f>S130*H130</f>
        <v>0</v>
      </c>
      <c r="U130" s="225">
        <v>0</v>
      </c>
      <c r="V130" s="225">
        <f>U130*H130</f>
        <v>0</v>
      </c>
      <c r="W130" s="225">
        <v>0</v>
      </c>
      <c r="X130" s="226">
        <f>W130*H130</f>
        <v>0</v>
      </c>
      <c r="Y130" s="36"/>
      <c r="Z130" s="36"/>
      <c r="AA130" s="36"/>
      <c r="AB130" s="36"/>
      <c r="AC130" s="36"/>
      <c r="AD130" s="36"/>
      <c r="AE130" s="36"/>
      <c r="AR130" s="227" t="s">
        <v>127</v>
      </c>
      <c r="AT130" s="227" t="s">
        <v>123</v>
      </c>
      <c r="AU130" s="227" t="s">
        <v>81</v>
      </c>
      <c r="AY130" s="15" t="s">
        <v>122</v>
      </c>
      <c r="BE130" s="228">
        <f>IF(O130="základní",K130,0)</f>
        <v>0</v>
      </c>
      <c r="BF130" s="228">
        <f>IF(O130="snížená",K130,0)</f>
        <v>0</v>
      </c>
      <c r="BG130" s="228">
        <f>IF(O130="zákl. přenesená",K130,0)</f>
        <v>0</v>
      </c>
      <c r="BH130" s="228">
        <f>IF(O130="sníž. přenesená",K130,0)</f>
        <v>0</v>
      </c>
      <c r="BI130" s="228">
        <f>IF(O130="nulová",K130,0)</f>
        <v>0</v>
      </c>
      <c r="BJ130" s="15" t="s">
        <v>81</v>
      </c>
      <c r="BK130" s="228">
        <f>ROUND(P130*H130,2)</f>
        <v>0</v>
      </c>
      <c r="BL130" s="15" t="s">
        <v>127</v>
      </c>
      <c r="BM130" s="227" t="s">
        <v>223</v>
      </c>
    </row>
    <row r="131" s="2" customFormat="1">
      <c r="A131" s="36"/>
      <c r="B131" s="37"/>
      <c r="C131" s="38"/>
      <c r="D131" s="229" t="s">
        <v>129</v>
      </c>
      <c r="E131" s="38"/>
      <c r="F131" s="230" t="s">
        <v>222</v>
      </c>
      <c r="G131" s="38"/>
      <c r="H131" s="38"/>
      <c r="I131" s="135"/>
      <c r="J131" s="135"/>
      <c r="K131" s="38"/>
      <c r="L131" s="38"/>
      <c r="M131" s="42"/>
      <c r="N131" s="231"/>
      <c r="O131" s="232"/>
      <c r="P131" s="82"/>
      <c r="Q131" s="82"/>
      <c r="R131" s="82"/>
      <c r="S131" s="82"/>
      <c r="T131" s="82"/>
      <c r="U131" s="82"/>
      <c r="V131" s="82"/>
      <c r="W131" s="82"/>
      <c r="X131" s="83"/>
      <c r="Y131" s="36"/>
      <c r="Z131" s="36"/>
      <c r="AA131" s="36"/>
      <c r="AB131" s="36"/>
      <c r="AC131" s="36"/>
      <c r="AD131" s="36"/>
      <c r="AE131" s="36"/>
      <c r="AT131" s="15" t="s">
        <v>129</v>
      </c>
      <c r="AU131" s="15" t="s">
        <v>81</v>
      </c>
    </row>
    <row r="132" s="2" customFormat="1" ht="24" customHeight="1">
      <c r="A132" s="36"/>
      <c r="B132" s="37"/>
      <c r="C132" s="213" t="s">
        <v>224</v>
      </c>
      <c r="D132" s="213" t="s">
        <v>123</v>
      </c>
      <c r="E132" s="214" t="s">
        <v>225</v>
      </c>
      <c r="F132" s="215" t="s">
        <v>226</v>
      </c>
      <c r="G132" s="216" t="s">
        <v>126</v>
      </c>
      <c r="H132" s="217">
        <v>4</v>
      </c>
      <c r="I132" s="218"/>
      <c r="J132" s="219"/>
      <c r="K132" s="220">
        <f>ROUND(P132*H132,2)</f>
        <v>0</v>
      </c>
      <c r="L132" s="215" t="s">
        <v>175</v>
      </c>
      <c r="M132" s="221"/>
      <c r="N132" s="222" t="s">
        <v>20</v>
      </c>
      <c r="O132" s="223" t="s">
        <v>42</v>
      </c>
      <c r="P132" s="224">
        <f>I132+J132</f>
        <v>0</v>
      </c>
      <c r="Q132" s="224">
        <f>ROUND(I132*H132,2)</f>
        <v>0</v>
      </c>
      <c r="R132" s="224">
        <f>ROUND(J132*H132,2)</f>
        <v>0</v>
      </c>
      <c r="S132" s="82"/>
      <c r="T132" s="225">
        <f>S132*H132</f>
        <v>0</v>
      </c>
      <c r="U132" s="225">
        <v>0</v>
      </c>
      <c r="V132" s="225">
        <f>U132*H132</f>
        <v>0</v>
      </c>
      <c r="W132" s="225">
        <v>0</v>
      </c>
      <c r="X132" s="226">
        <f>W132*H132</f>
        <v>0</v>
      </c>
      <c r="Y132" s="36"/>
      <c r="Z132" s="36"/>
      <c r="AA132" s="36"/>
      <c r="AB132" s="36"/>
      <c r="AC132" s="36"/>
      <c r="AD132" s="36"/>
      <c r="AE132" s="36"/>
      <c r="AR132" s="227" t="s">
        <v>127</v>
      </c>
      <c r="AT132" s="227" t="s">
        <v>123</v>
      </c>
      <c r="AU132" s="227" t="s">
        <v>81</v>
      </c>
      <c r="AY132" s="15" t="s">
        <v>122</v>
      </c>
      <c r="BE132" s="228">
        <f>IF(O132="základní",K132,0)</f>
        <v>0</v>
      </c>
      <c r="BF132" s="228">
        <f>IF(O132="snížená",K132,0)</f>
        <v>0</v>
      </c>
      <c r="BG132" s="228">
        <f>IF(O132="zákl. přenesená",K132,0)</f>
        <v>0</v>
      </c>
      <c r="BH132" s="228">
        <f>IF(O132="sníž. přenesená",K132,0)</f>
        <v>0</v>
      </c>
      <c r="BI132" s="228">
        <f>IF(O132="nulová",K132,0)</f>
        <v>0</v>
      </c>
      <c r="BJ132" s="15" t="s">
        <v>81</v>
      </c>
      <c r="BK132" s="228">
        <f>ROUND(P132*H132,2)</f>
        <v>0</v>
      </c>
      <c r="BL132" s="15" t="s">
        <v>127</v>
      </c>
      <c r="BM132" s="227" t="s">
        <v>227</v>
      </c>
    </row>
    <row r="133" s="2" customFormat="1">
      <c r="A133" s="36"/>
      <c r="B133" s="37"/>
      <c r="C133" s="38"/>
      <c r="D133" s="229" t="s">
        <v>129</v>
      </c>
      <c r="E133" s="38"/>
      <c r="F133" s="230" t="s">
        <v>226</v>
      </c>
      <c r="G133" s="38"/>
      <c r="H133" s="38"/>
      <c r="I133" s="135"/>
      <c r="J133" s="135"/>
      <c r="K133" s="38"/>
      <c r="L133" s="38"/>
      <c r="M133" s="42"/>
      <c r="N133" s="231"/>
      <c r="O133" s="232"/>
      <c r="P133" s="82"/>
      <c r="Q133" s="82"/>
      <c r="R133" s="82"/>
      <c r="S133" s="82"/>
      <c r="T133" s="82"/>
      <c r="U133" s="82"/>
      <c r="V133" s="82"/>
      <c r="W133" s="82"/>
      <c r="X133" s="83"/>
      <c r="Y133" s="36"/>
      <c r="Z133" s="36"/>
      <c r="AA133" s="36"/>
      <c r="AB133" s="36"/>
      <c r="AC133" s="36"/>
      <c r="AD133" s="36"/>
      <c r="AE133" s="36"/>
      <c r="AT133" s="15" t="s">
        <v>129</v>
      </c>
      <c r="AU133" s="15" t="s">
        <v>81</v>
      </c>
    </row>
    <row r="134" s="2" customFormat="1" ht="24" customHeight="1">
      <c r="A134" s="36"/>
      <c r="B134" s="37"/>
      <c r="C134" s="213" t="s">
        <v>228</v>
      </c>
      <c r="D134" s="213" t="s">
        <v>123</v>
      </c>
      <c r="E134" s="214" t="s">
        <v>229</v>
      </c>
      <c r="F134" s="215" t="s">
        <v>230</v>
      </c>
      <c r="G134" s="216" t="s">
        <v>126</v>
      </c>
      <c r="H134" s="217">
        <v>30</v>
      </c>
      <c r="I134" s="218"/>
      <c r="J134" s="219"/>
      <c r="K134" s="220">
        <f>ROUND(P134*H134,2)</f>
        <v>0</v>
      </c>
      <c r="L134" s="215" t="s">
        <v>175</v>
      </c>
      <c r="M134" s="221"/>
      <c r="N134" s="222" t="s">
        <v>20</v>
      </c>
      <c r="O134" s="223" t="s">
        <v>42</v>
      </c>
      <c r="P134" s="224">
        <f>I134+J134</f>
        <v>0</v>
      </c>
      <c r="Q134" s="224">
        <f>ROUND(I134*H134,2)</f>
        <v>0</v>
      </c>
      <c r="R134" s="224">
        <f>ROUND(J134*H134,2)</f>
        <v>0</v>
      </c>
      <c r="S134" s="82"/>
      <c r="T134" s="225">
        <f>S134*H134</f>
        <v>0</v>
      </c>
      <c r="U134" s="225">
        <v>0</v>
      </c>
      <c r="V134" s="225">
        <f>U134*H134</f>
        <v>0</v>
      </c>
      <c r="W134" s="225">
        <v>0</v>
      </c>
      <c r="X134" s="226">
        <f>W134*H134</f>
        <v>0</v>
      </c>
      <c r="Y134" s="36"/>
      <c r="Z134" s="36"/>
      <c r="AA134" s="36"/>
      <c r="AB134" s="36"/>
      <c r="AC134" s="36"/>
      <c r="AD134" s="36"/>
      <c r="AE134" s="36"/>
      <c r="AR134" s="227" t="s">
        <v>127</v>
      </c>
      <c r="AT134" s="227" t="s">
        <v>123</v>
      </c>
      <c r="AU134" s="227" t="s">
        <v>81</v>
      </c>
      <c r="AY134" s="15" t="s">
        <v>122</v>
      </c>
      <c r="BE134" s="228">
        <f>IF(O134="základní",K134,0)</f>
        <v>0</v>
      </c>
      <c r="BF134" s="228">
        <f>IF(O134="snížená",K134,0)</f>
        <v>0</v>
      </c>
      <c r="BG134" s="228">
        <f>IF(O134="zákl. přenesená",K134,0)</f>
        <v>0</v>
      </c>
      <c r="BH134" s="228">
        <f>IF(O134="sníž. přenesená",K134,0)</f>
        <v>0</v>
      </c>
      <c r="BI134" s="228">
        <f>IF(O134="nulová",K134,0)</f>
        <v>0</v>
      </c>
      <c r="BJ134" s="15" t="s">
        <v>81</v>
      </c>
      <c r="BK134" s="228">
        <f>ROUND(P134*H134,2)</f>
        <v>0</v>
      </c>
      <c r="BL134" s="15" t="s">
        <v>127</v>
      </c>
      <c r="BM134" s="227" t="s">
        <v>231</v>
      </c>
    </row>
    <row r="135" s="2" customFormat="1">
      <c r="A135" s="36"/>
      <c r="B135" s="37"/>
      <c r="C135" s="38"/>
      <c r="D135" s="229" t="s">
        <v>129</v>
      </c>
      <c r="E135" s="38"/>
      <c r="F135" s="230" t="s">
        <v>230</v>
      </c>
      <c r="G135" s="38"/>
      <c r="H135" s="38"/>
      <c r="I135" s="135"/>
      <c r="J135" s="135"/>
      <c r="K135" s="38"/>
      <c r="L135" s="38"/>
      <c r="M135" s="42"/>
      <c r="N135" s="231"/>
      <c r="O135" s="232"/>
      <c r="P135" s="82"/>
      <c r="Q135" s="82"/>
      <c r="R135" s="82"/>
      <c r="S135" s="82"/>
      <c r="T135" s="82"/>
      <c r="U135" s="82"/>
      <c r="V135" s="82"/>
      <c r="W135" s="82"/>
      <c r="X135" s="83"/>
      <c r="Y135" s="36"/>
      <c r="Z135" s="36"/>
      <c r="AA135" s="36"/>
      <c r="AB135" s="36"/>
      <c r="AC135" s="36"/>
      <c r="AD135" s="36"/>
      <c r="AE135" s="36"/>
      <c r="AT135" s="15" t="s">
        <v>129</v>
      </c>
      <c r="AU135" s="15" t="s">
        <v>81</v>
      </c>
    </row>
    <row r="136" s="2" customFormat="1" ht="16.5" customHeight="1">
      <c r="A136" s="36"/>
      <c r="B136" s="37"/>
      <c r="C136" s="213" t="s">
        <v>232</v>
      </c>
      <c r="D136" s="213" t="s">
        <v>123</v>
      </c>
      <c r="E136" s="214" t="s">
        <v>233</v>
      </c>
      <c r="F136" s="215" t="s">
        <v>20</v>
      </c>
      <c r="G136" s="216" t="s">
        <v>138</v>
      </c>
      <c r="H136" s="217">
        <v>2</v>
      </c>
      <c r="I136" s="218"/>
      <c r="J136" s="219"/>
      <c r="K136" s="220">
        <f>ROUND(P136*H136,2)</f>
        <v>0</v>
      </c>
      <c r="L136" s="215" t="s">
        <v>20</v>
      </c>
      <c r="M136" s="221"/>
      <c r="N136" s="222" t="s">
        <v>20</v>
      </c>
      <c r="O136" s="223" t="s">
        <v>42</v>
      </c>
      <c r="P136" s="224">
        <f>I136+J136</f>
        <v>0</v>
      </c>
      <c r="Q136" s="224">
        <f>ROUND(I136*H136,2)</f>
        <v>0</v>
      </c>
      <c r="R136" s="224">
        <f>ROUND(J136*H136,2)</f>
        <v>0</v>
      </c>
      <c r="S136" s="82"/>
      <c r="T136" s="225">
        <f>S136*H136</f>
        <v>0</v>
      </c>
      <c r="U136" s="225">
        <v>0</v>
      </c>
      <c r="V136" s="225">
        <f>U136*H136</f>
        <v>0</v>
      </c>
      <c r="W136" s="225">
        <v>0</v>
      </c>
      <c r="X136" s="226">
        <f>W136*H136</f>
        <v>0</v>
      </c>
      <c r="Y136" s="36"/>
      <c r="Z136" s="36"/>
      <c r="AA136" s="36"/>
      <c r="AB136" s="36"/>
      <c r="AC136" s="36"/>
      <c r="AD136" s="36"/>
      <c r="AE136" s="36"/>
      <c r="AR136" s="227" t="s">
        <v>83</v>
      </c>
      <c r="AT136" s="227" t="s">
        <v>123</v>
      </c>
      <c r="AU136" s="227" t="s">
        <v>81</v>
      </c>
      <c r="AY136" s="15" t="s">
        <v>122</v>
      </c>
      <c r="BE136" s="228">
        <f>IF(O136="základní",K136,0)</f>
        <v>0</v>
      </c>
      <c r="BF136" s="228">
        <f>IF(O136="snížená",K136,0)</f>
        <v>0</v>
      </c>
      <c r="BG136" s="228">
        <f>IF(O136="zákl. přenesená",K136,0)</f>
        <v>0</v>
      </c>
      <c r="BH136" s="228">
        <f>IF(O136="sníž. přenesená",K136,0)</f>
        <v>0</v>
      </c>
      <c r="BI136" s="228">
        <f>IF(O136="nulová",K136,0)</f>
        <v>0</v>
      </c>
      <c r="BJ136" s="15" t="s">
        <v>81</v>
      </c>
      <c r="BK136" s="228">
        <f>ROUND(P136*H136,2)</f>
        <v>0</v>
      </c>
      <c r="BL136" s="15" t="s">
        <v>81</v>
      </c>
      <c r="BM136" s="227" t="s">
        <v>234</v>
      </c>
    </row>
    <row r="137" s="2" customFormat="1">
      <c r="A137" s="36"/>
      <c r="B137" s="37"/>
      <c r="C137" s="38"/>
      <c r="D137" s="229" t="s">
        <v>129</v>
      </c>
      <c r="E137" s="38"/>
      <c r="F137" s="230" t="s">
        <v>235</v>
      </c>
      <c r="G137" s="38"/>
      <c r="H137" s="38"/>
      <c r="I137" s="135"/>
      <c r="J137" s="135"/>
      <c r="K137" s="38"/>
      <c r="L137" s="38"/>
      <c r="M137" s="42"/>
      <c r="N137" s="231"/>
      <c r="O137" s="232"/>
      <c r="P137" s="82"/>
      <c r="Q137" s="82"/>
      <c r="R137" s="82"/>
      <c r="S137" s="82"/>
      <c r="T137" s="82"/>
      <c r="U137" s="82"/>
      <c r="V137" s="82"/>
      <c r="W137" s="82"/>
      <c r="X137" s="83"/>
      <c r="Y137" s="36"/>
      <c r="Z137" s="36"/>
      <c r="AA137" s="36"/>
      <c r="AB137" s="36"/>
      <c r="AC137" s="36"/>
      <c r="AD137" s="36"/>
      <c r="AE137" s="36"/>
      <c r="AT137" s="15" t="s">
        <v>129</v>
      </c>
      <c r="AU137" s="15" t="s">
        <v>81</v>
      </c>
    </row>
    <row r="138" s="2" customFormat="1">
      <c r="A138" s="36"/>
      <c r="B138" s="37"/>
      <c r="C138" s="38"/>
      <c r="D138" s="229" t="s">
        <v>236</v>
      </c>
      <c r="E138" s="38"/>
      <c r="F138" s="233" t="s">
        <v>237</v>
      </c>
      <c r="G138" s="38"/>
      <c r="H138" s="38"/>
      <c r="I138" s="135"/>
      <c r="J138" s="135"/>
      <c r="K138" s="38"/>
      <c r="L138" s="38"/>
      <c r="M138" s="42"/>
      <c r="N138" s="231"/>
      <c r="O138" s="232"/>
      <c r="P138" s="82"/>
      <c r="Q138" s="82"/>
      <c r="R138" s="82"/>
      <c r="S138" s="82"/>
      <c r="T138" s="82"/>
      <c r="U138" s="82"/>
      <c r="V138" s="82"/>
      <c r="W138" s="82"/>
      <c r="X138" s="83"/>
      <c r="Y138" s="36"/>
      <c r="Z138" s="36"/>
      <c r="AA138" s="36"/>
      <c r="AB138" s="36"/>
      <c r="AC138" s="36"/>
      <c r="AD138" s="36"/>
      <c r="AE138" s="36"/>
      <c r="AT138" s="15" t="s">
        <v>236</v>
      </c>
      <c r="AU138" s="15" t="s">
        <v>81</v>
      </c>
    </row>
    <row r="139" s="2" customFormat="1" ht="24" customHeight="1">
      <c r="A139" s="36"/>
      <c r="B139" s="37"/>
      <c r="C139" s="213" t="s">
        <v>238</v>
      </c>
      <c r="D139" s="213" t="s">
        <v>123</v>
      </c>
      <c r="E139" s="214" t="s">
        <v>239</v>
      </c>
      <c r="F139" s="215" t="s">
        <v>240</v>
      </c>
      <c r="G139" s="216" t="s">
        <v>126</v>
      </c>
      <c r="H139" s="217">
        <v>2</v>
      </c>
      <c r="I139" s="218"/>
      <c r="J139" s="219"/>
      <c r="K139" s="220">
        <f>ROUND(P139*H139,2)</f>
        <v>0</v>
      </c>
      <c r="L139" s="215" t="s">
        <v>175</v>
      </c>
      <c r="M139" s="221"/>
      <c r="N139" s="222" t="s">
        <v>20</v>
      </c>
      <c r="O139" s="223" t="s">
        <v>42</v>
      </c>
      <c r="P139" s="224">
        <f>I139+J139</f>
        <v>0</v>
      </c>
      <c r="Q139" s="224">
        <f>ROUND(I139*H139,2)</f>
        <v>0</v>
      </c>
      <c r="R139" s="224">
        <f>ROUND(J139*H139,2)</f>
        <v>0</v>
      </c>
      <c r="S139" s="82"/>
      <c r="T139" s="225">
        <f>S139*H139</f>
        <v>0</v>
      </c>
      <c r="U139" s="225">
        <v>0</v>
      </c>
      <c r="V139" s="225">
        <f>U139*H139</f>
        <v>0</v>
      </c>
      <c r="W139" s="225">
        <v>0</v>
      </c>
      <c r="X139" s="226">
        <f>W139*H139</f>
        <v>0</v>
      </c>
      <c r="Y139" s="36"/>
      <c r="Z139" s="36"/>
      <c r="AA139" s="36"/>
      <c r="AB139" s="36"/>
      <c r="AC139" s="36"/>
      <c r="AD139" s="36"/>
      <c r="AE139" s="36"/>
      <c r="AR139" s="227" t="s">
        <v>83</v>
      </c>
      <c r="AT139" s="227" t="s">
        <v>123</v>
      </c>
      <c r="AU139" s="227" t="s">
        <v>81</v>
      </c>
      <c r="AY139" s="15" t="s">
        <v>122</v>
      </c>
      <c r="BE139" s="228">
        <f>IF(O139="základní",K139,0)</f>
        <v>0</v>
      </c>
      <c r="BF139" s="228">
        <f>IF(O139="snížená",K139,0)</f>
        <v>0</v>
      </c>
      <c r="BG139" s="228">
        <f>IF(O139="zákl. přenesená",K139,0)</f>
        <v>0</v>
      </c>
      <c r="BH139" s="228">
        <f>IF(O139="sníž. přenesená",K139,0)</f>
        <v>0</v>
      </c>
      <c r="BI139" s="228">
        <f>IF(O139="nulová",K139,0)</f>
        <v>0</v>
      </c>
      <c r="BJ139" s="15" t="s">
        <v>81</v>
      </c>
      <c r="BK139" s="228">
        <f>ROUND(P139*H139,2)</f>
        <v>0</v>
      </c>
      <c r="BL139" s="15" t="s">
        <v>81</v>
      </c>
      <c r="BM139" s="227" t="s">
        <v>241</v>
      </c>
    </row>
    <row r="140" s="2" customFormat="1">
      <c r="A140" s="36"/>
      <c r="B140" s="37"/>
      <c r="C140" s="38"/>
      <c r="D140" s="229" t="s">
        <v>129</v>
      </c>
      <c r="E140" s="38"/>
      <c r="F140" s="230" t="s">
        <v>240</v>
      </c>
      <c r="G140" s="38"/>
      <c r="H140" s="38"/>
      <c r="I140" s="135"/>
      <c r="J140" s="135"/>
      <c r="K140" s="38"/>
      <c r="L140" s="38"/>
      <c r="M140" s="42"/>
      <c r="N140" s="231"/>
      <c r="O140" s="232"/>
      <c r="P140" s="82"/>
      <c r="Q140" s="82"/>
      <c r="R140" s="82"/>
      <c r="S140" s="82"/>
      <c r="T140" s="82"/>
      <c r="U140" s="82"/>
      <c r="V140" s="82"/>
      <c r="W140" s="82"/>
      <c r="X140" s="83"/>
      <c r="Y140" s="36"/>
      <c r="Z140" s="36"/>
      <c r="AA140" s="36"/>
      <c r="AB140" s="36"/>
      <c r="AC140" s="36"/>
      <c r="AD140" s="36"/>
      <c r="AE140" s="36"/>
      <c r="AT140" s="15" t="s">
        <v>129</v>
      </c>
      <c r="AU140" s="15" t="s">
        <v>81</v>
      </c>
    </row>
    <row r="141" s="2" customFormat="1" ht="16.5" customHeight="1">
      <c r="A141" s="36"/>
      <c r="B141" s="37"/>
      <c r="C141" s="213" t="s">
        <v>242</v>
      </c>
      <c r="D141" s="213" t="s">
        <v>123</v>
      </c>
      <c r="E141" s="214" t="s">
        <v>243</v>
      </c>
      <c r="F141" s="215" t="s">
        <v>20</v>
      </c>
      <c r="G141" s="216" t="s">
        <v>138</v>
      </c>
      <c r="H141" s="217">
        <v>2</v>
      </c>
      <c r="I141" s="218"/>
      <c r="J141" s="219"/>
      <c r="K141" s="220">
        <f>ROUND(P141*H141,2)</f>
        <v>0</v>
      </c>
      <c r="L141" s="215" t="s">
        <v>20</v>
      </c>
      <c r="M141" s="221"/>
      <c r="N141" s="222" t="s">
        <v>20</v>
      </c>
      <c r="O141" s="223" t="s">
        <v>42</v>
      </c>
      <c r="P141" s="224">
        <f>I141+J141</f>
        <v>0</v>
      </c>
      <c r="Q141" s="224">
        <f>ROUND(I141*H141,2)</f>
        <v>0</v>
      </c>
      <c r="R141" s="224">
        <f>ROUND(J141*H141,2)</f>
        <v>0</v>
      </c>
      <c r="S141" s="82"/>
      <c r="T141" s="225">
        <f>S141*H141</f>
        <v>0</v>
      </c>
      <c r="U141" s="225">
        <v>0</v>
      </c>
      <c r="V141" s="225">
        <f>U141*H141</f>
        <v>0</v>
      </c>
      <c r="W141" s="225">
        <v>0</v>
      </c>
      <c r="X141" s="226">
        <f>W141*H141</f>
        <v>0</v>
      </c>
      <c r="Y141" s="36"/>
      <c r="Z141" s="36"/>
      <c r="AA141" s="36"/>
      <c r="AB141" s="36"/>
      <c r="AC141" s="36"/>
      <c r="AD141" s="36"/>
      <c r="AE141" s="36"/>
      <c r="AR141" s="227" t="s">
        <v>83</v>
      </c>
      <c r="AT141" s="227" t="s">
        <v>123</v>
      </c>
      <c r="AU141" s="227" t="s">
        <v>81</v>
      </c>
      <c r="AY141" s="15" t="s">
        <v>122</v>
      </c>
      <c r="BE141" s="228">
        <f>IF(O141="základní",K141,0)</f>
        <v>0</v>
      </c>
      <c r="BF141" s="228">
        <f>IF(O141="snížená",K141,0)</f>
        <v>0</v>
      </c>
      <c r="BG141" s="228">
        <f>IF(O141="zákl. přenesená",K141,0)</f>
        <v>0</v>
      </c>
      <c r="BH141" s="228">
        <f>IF(O141="sníž. přenesená",K141,0)</f>
        <v>0</v>
      </c>
      <c r="BI141" s="228">
        <f>IF(O141="nulová",K141,0)</f>
        <v>0</v>
      </c>
      <c r="BJ141" s="15" t="s">
        <v>81</v>
      </c>
      <c r="BK141" s="228">
        <f>ROUND(P141*H141,2)</f>
        <v>0</v>
      </c>
      <c r="BL141" s="15" t="s">
        <v>81</v>
      </c>
      <c r="BM141" s="227" t="s">
        <v>244</v>
      </c>
    </row>
    <row r="142" s="2" customFormat="1">
      <c r="A142" s="36"/>
      <c r="B142" s="37"/>
      <c r="C142" s="38"/>
      <c r="D142" s="229" t="s">
        <v>129</v>
      </c>
      <c r="E142" s="38"/>
      <c r="F142" s="230" t="s">
        <v>245</v>
      </c>
      <c r="G142" s="38"/>
      <c r="H142" s="38"/>
      <c r="I142" s="135"/>
      <c r="J142" s="135"/>
      <c r="K142" s="38"/>
      <c r="L142" s="38"/>
      <c r="M142" s="42"/>
      <c r="N142" s="231"/>
      <c r="O142" s="232"/>
      <c r="P142" s="82"/>
      <c r="Q142" s="82"/>
      <c r="R142" s="82"/>
      <c r="S142" s="82"/>
      <c r="T142" s="82"/>
      <c r="U142" s="82"/>
      <c r="V142" s="82"/>
      <c r="W142" s="82"/>
      <c r="X142" s="83"/>
      <c r="Y142" s="36"/>
      <c r="Z142" s="36"/>
      <c r="AA142" s="36"/>
      <c r="AB142" s="36"/>
      <c r="AC142" s="36"/>
      <c r="AD142" s="36"/>
      <c r="AE142" s="36"/>
      <c r="AT142" s="15" t="s">
        <v>129</v>
      </c>
      <c r="AU142" s="15" t="s">
        <v>81</v>
      </c>
    </row>
    <row r="143" s="2" customFormat="1" ht="16.5" customHeight="1">
      <c r="A143" s="36"/>
      <c r="B143" s="37"/>
      <c r="C143" s="213" t="s">
        <v>246</v>
      </c>
      <c r="D143" s="213" t="s">
        <v>123</v>
      </c>
      <c r="E143" s="214" t="s">
        <v>247</v>
      </c>
      <c r="F143" s="215" t="s">
        <v>20</v>
      </c>
      <c r="G143" s="216" t="s">
        <v>138</v>
      </c>
      <c r="H143" s="217">
        <v>2</v>
      </c>
      <c r="I143" s="218"/>
      <c r="J143" s="219"/>
      <c r="K143" s="220">
        <f>ROUND(P143*H143,2)</f>
        <v>0</v>
      </c>
      <c r="L143" s="215" t="s">
        <v>20</v>
      </c>
      <c r="M143" s="221"/>
      <c r="N143" s="222" t="s">
        <v>20</v>
      </c>
      <c r="O143" s="223" t="s">
        <v>42</v>
      </c>
      <c r="P143" s="224">
        <f>I143+J143</f>
        <v>0</v>
      </c>
      <c r="Q143" s="224">
        <f>ROUND(I143*H143,2)</f>
        <v>0</v>
      </c>
      <c r="R143" s="224">
        <f>ROUND(J143*H143,2)</f>
        <v>0</v>
      </c>
      <c r="S143" s="82"/>
      <c r="T143" s="225">
        <f>S143*H143</f>
        <v>0</v>
      </c>
      <c r="U143" s="225">
        <v>0</v>
      </c>
      <c r="V143" s="225">
        <f>U143*H143</f>
        <v>0</v>
      </c>
      <c r="W143" s="225">
        <v>0</v>
      </c>
      <c r="X143" s="226">
        <f>W143*H143</f>
        <v>0</v>
      </c>
      <c r="Y143" s="36"/>
      <c r="Z143" s="36"/>
      <c r="AA143" s="36"/>
      <c r="AB143" s="36"/>
      <c r="AC143" s="36"/>
      <c r="AD143" s="36"/>
      <c r="AE143" s="36"/>
      <c r="AR143" s="227" t="s">
        <v>83</v>
      </c>
      <c r="AT143" s="227" t="s">
        <v>123</v>
      </c>
      <c r="AU143" s="227" t="s">
        <v>81</v>
      </c>
      <c r="AY143" s="15" t="s">
        <v>122</v>
      </c>
      <c r="BE143" s="228">
        <f>IF(O143="základní",K143,0)</f>
        <v>0</v>
      </c>
      <c r="BF143" s="228">
        <f>IF(O143="snížená",K143,0)</f>
        <v>0</v>
      </c>
      <c r="BG143" s="228">
        <f>IF(O143="zákl. přenesená",K143,0)</f>
        <v>0</v>
      </c>
      <c r="BH143" s="228">
        <f>IF(O143="sníž. přenesená",K143,0)</f>
        <v>0</v>
      </c>
      <c r="BI143" s="228">
        <f>IF(O143="nulová",K143,0)</f>
        <v>0</v>
      </c>
      <c r="BJ143" s="15" t="s">
        <v>81</v>
      </c>
      <c r="BK143" s="228">
        <f>ROUND(P143*H143,2)</f>
        <v>0</v>
      </c>
      <c r="BL143" s="15" t="s">
        <v>81</v>
      </c>
      <c r="BM143" s="227" t="s">
        <v>248</v>
      </c>
    </row>
    <row r="144" s="2" customFormat="1">
      <c r="A144" s="36"/>
      <c r="B144" s="37"/>
      <c r="C144" s="38"/>
      <c r="D144" s="229" t="s">
        <v>129</v>
      </c>
      <c r="E144" s="38"/>
      <c r="F144" s="230" t="s">
        <v>249</v>
      </c>
      <c r="G144" s="38"/>
      <c r="H144" s="38"/>
      <c r="I144" s="135"/>
      <c r="J144" s="135"/>
      <c r="K144" s="38"/>
      <c r="L144" s="38"/>
      <c r="M144" s="42"/>
      <c r="N144" s="231"/>
      <c r="O144" s="232"/>
      <c r="P144" s="82"/>
      <c r="Q144" s="82"/>
      <c r="R144" s="82"/>
      <c r="S144" s="82"/>
      <c r="T144" s="82"/>
      <c r="U144" s="82"/>
      <c r="V144" s="82"/>
      <c r="W144" s="82"/>
      <c r="X144" s="83"/>
      <c r="Y144" s="36"/>
      <c r="Z144" s="36"/>
      <c r="AA144" s="36"/>
      <c r="AB144" s="36"/>
      <c r="AC144" s="36"/>
      <c r="AD144" s="36"/>
      <c r="AE144" s="36"/>
      <c r="AT144" s="15" t="s">
        <v>129</v>
      </c>
      <c r="AU144" s="15" t="s">
        <v>81</v>
      </c>
    </row>
    <row r="145" s="2" customFormat="1" ht="16.5" customHeight="1">
      <c r="A145" s="36"/>
      <c r="B145" s="37"/>
      <c r="C145" s="213" t="s">
        <v>250</v>
      </c>
      <c r="D145" s="213" t="s">
        <v>123</v>
      </c>
      <c r="E145" s="214" t="s">
        <v>251</v>
      </c>
      <c r="F145" s="215" t="s">
        <v>252</v>
      </c>
      <c r="G145" s="216" t="s">
        <v>138</v>
      </c>
      <c r="H145" s="217">
        <v>2</v>
      </c>
      <c r="I145" s="218"/>
      <c r="J145" s="219"/>
      <c r="K145" s="220">
        <f>ROUND(P145*H145,2)</f>
        <v>0</v>
      </c>
      <c r="L145" s="215" t="s">
        <v>20</v>
      </c>
      <c r="M145" s="221"/>
      <c r="N145" s="222" t="s">
        <v>20</v>
      </c>
      <c r="O145" s="223" t="s">
        <v>42</v>
      </c>
      <c r="P145" s="224">
        <f>I145+J145</f>
        <v>0</v>
      </c>
      <c r="Q145" s="224">
        <f>ROUND(I145*H145,2)</f>
        <v>0</v>
      </c>
      <c r="R145" s="224">
        <f>ROUND(J145*H145,2)</f>
        <v>0</v>
      </c>
      <c r="S145" s="82"/>
      <c r="T145" s="225">
        <f>S145*H145</f>
        <v>0</v>
      </c>
      <c r="U145" s="225">
        <v>0</v>
      </c>
      <c r="V145" s="225">
        <f>U145*H145</f>
        <v>0</v>
      </c>
      <c r="W145" s="225">
        <v>0</v>
      </c>
      <c r="X145" s="226">
        <f>W145*H145</f>
        <v>0</v>
      </c>
      <c r="Y145" s="36"/>
      <c r="Z145" s="36"/>
      <c r="AA145" s="36"/>
      <c r="AB145" s="36"/>
      <c r="AC145" s="36"/>
      <c r="AD145" s="36"/>
      <c r="AE145" s="36"/>
      <c r="AR145" s="227" t="s">
        <v>83</v>
      </c>
      <c r="AT145" s="227" t="s">
        <v>123</v>
      </c>
      <c r="AU145" s="227" t="s">
        <v>81</v>
      </c>
      <c r="AY145" s="15" t="s">
        <v>122</v>
      </c>
      <c r="BE145" s="228">
        <f>IF(O145="základní",K145,0)</f>
        <v>0</v>
      </c>
      <c r="BF145" s="228">
        <f>IF(O145="snížená",K145,0)</f>
        <v>0</v>
      </c>
      <c r="BG145" s="228">
        <f>IF(O145="zákl. přenesená",K145,0)</f>
        <v>0</v>
      </c>
      <c r="BH145" s="228">
        <f>IF(O145="sníž. přenesená",K145,0)</f>
        <v>0</v>
      </c>
      <c r="BI145" s="228">
        <f>IF(O145="nulová",K145,0)</f>
        <v>0</v>
      </c>
      <c r="BJ145" s="15" t="s">
        <v>81</v>
      </c>
      <c r="BK145" s="228">
        <f>ROUND(P145*H145,2)</f>
        <v>0</v>
      </c>
      <c r="BL145" s="15" t="s">
        <v>81</v>
      </c>
      <c r="BM145" s="227" t="s">
        <v>253</v>
      </c>
    </row>
    <row r="146" s="2" customFormat="1">
      <c r="A146" s="36"/>
      <c r="B146" s="37"/>
      <c r="C146" s="38"/>
      <c r="D146" s="229" t="s">
        <v>129</v>
      </c>
      <c r="E146" s="38"/>
      <c r="F146" s="230" t="s">
        <v>252</v>
      </c>
      <c r="G146" s="38"/>
      <c r="H146" s="38"/>
      <c r="I146" s="135"/>
      <c r="J146" s="135"/>
      <c r="K146" s="38"/>
      <c r="L146" s="38"/>
      <c r="M146" s="42"/>
      <c r="N146" s="231"/>
      <c r="O146" s="232"/>
      <c r="P146" s="82"/>
      <c r="Q146" s="82"/>
      <c r="R146" s="82"/>
      <c r="S146" s="82"/>
      <c r="T146" s="82"/>
      <c r="U146" s="82"/>
      <c r="V146" s="82"/>
      <c r="W146" s="82"/>
      <c r="X146" s="83"/>
      <c r="Y146" s="36"/>
      <c r="Z146" s="36"/>
      <c r="AA146" s="36"/>
      <c r="AB146" s="36"/>
      <c r="AC146" s="36"/>
      <c r="AD146" s="36"/>
      <c r="AE146" s="36"/>
      <c r="AT146" s="15" t="s">
        <v>129</v>
      </c>
      <c r="AU146" s="15" t="s">
        <v>81</v>
      </c>
    </row>
    <row r="147" s="2" customFormat="1" ht="16.5" customHeight="1">
      <c r="A147" s="36"/>
      <c r="B147" s="37"/>
      <c r="C147" s="213" t="s">
        <v>254</v>
      </c>
      <c r="D147" s="213" t="s">
        <v>123</v>
      </c>
      <c r="E147" s="214" t="s">
        <v>255</v>
      </c>
      <c r="F147" s="215" t="s">
        <v>20</v>
      </c>
      <c r="G147" s="216" t="s">
        <v>138</v>
      </c>
      <c r="H147" s="217">
        <v>2</v>
      </c>
      <c r="I147" s="218"/>
      <c r="J147" s="219"/>
      <c r="K147" s="220">
        <f>ROUND(P147*H147,2)</f>
        <v>0</v>
      </c>
      <c r="L147" s="215" t="s">
        <v>20</v>
      </c>
      <c r="M147" s="221"/>
      <c r="N147" s="222" t="s">
        <v>20</v>
      </c>
      <c r="O147" s="223" t="s">
        <v>42</v>
      </c>
      <c r="P147" s="224">
        <f>I147+J147</f>
        <v>0</v>
      </c>
      <c r="Q147" s="224">
        <f>ROUND(I147*H147,2)</f>
        <v>0</v>
      </c>
      <c r="R147" s="224">
        <f>ROUND(J147*H147,2)</f>
        <v>0</v>
      </c>
      <c r="S147" s="82"/>
      <c r="T147" s="225">
        <f>S147*H147</f>
        <v>0</v>
      </c>
      <c r="U147" s="225">
        <v>0</v>
      </c>
      <c r="V147" s="225">
        <f>U147*H147</f>
        <v>0</v>
      </c>
      <c r="W147" s="225">
        <v>0</v>
      </c>
      <c r="X147" s="226">
        <f>W147*H147</f>
        <v>0</v>
      </c>
      <c r="Y147" s="36"/>
      <c r="Z147" s="36"/>
      <c r="AA147" s="36"/>
      <c r="AB147" s="36"/>
      <c r="AC147" s="36"/>
      <c r="AD147" s="36"/>
      <c r="AE147" s="36"/>
      <c r="AR147" s="227" t="s">
        <v>83</v>
      </c>
      <c r="AT147" s="227" t="s">
        <v>123</v>
      </c>
      <c r="AU147" s="227" t="s">
        <v>81</v>
      </c>
      <c r="AY147" s="15" t="s">
        <v>122</v>
      </c>
      <c r="BE147" s="228">
        <f>IF(O147="základní",K147,0)</f>
        <v>0</v>
      </c>
      <c r="BF147" s="228">
        <f>IF(O147="snížená",K147,0)</f>
        <v>0</v>
      </c>
      <c r="BG147" s="228">
        <f>IF(O147="zákl. přenesená",K147,0)</f>
        <v>0</v>
      </c>
      <c r="BH147" s="228">
        <f>IF(O147="sníž. přenesená",K147,0)</f>
        <v>0</v>
      </c>
      <c r="BI147" s="228">
        <f>IF(O147="nulová",K147,0)</f>
        <v>0</v>
      </c>
      <c r="BJ147" s="15" t="s">
        <v>81</v>
      </c>
      <c r="BK147" s="228">
        <f>ROUND(P147*H147,2)</f>
        <v>0</v>
      </c>
      <c r="BL147" s="15" t="s">
        <v>81</v>
      </c>
      <c r="BM147" s="227" t="s">
        <v>256</v>
      </c>
    </row>
    <row r="148" s="2" customFormat="1">
      <c r="A148" s="36"/>
      <c r="B148" s="37"/>
      <c r="C148" s="38"/>
      <c r="D148" s="229" t="s">
        <v>129</v>
      </c>
      <c r="E148" s="38"/>
      <c r="F148" s="230" t="s">
        <v>257</v>
      </c>
      <c r="G148" s="38"/>
      <c r="H148" s="38"/>
      <c r="I148" s="135"/>
      <c r="J148" s="135"/>
      <c r="K148" s="38"/>
      <c r="L148" s="38"/>
      <c r="M148" s="42"/>
      <c r="N148" s="231"/>
      <c r="O148" s="232"/>
      <c r="P148" s="82"/>
      <c r="Q148" s="82"/>
      <c r="R148" s="82"/>
      <c r="S148" s="82"/>
      <c r="T148" s="82"/>
      <c r="U148" s="82"/>
      <c r="V148" s="82"/>
      <c r="W148" s="82"/>
      <c r="X148" s="83"/>
      <c r="Y148" s="36"/>
      <c r="Z148" s="36"/>
      <c r="AA148" s="36"/>
      <c r="AB148" s="36"/>
      <c r="AC148" s="36"/>
      <c r="AD148" s="36"/>
      <c r="AE148" s="36"/>
      <c r="AT148" s="15" t="s">
        <v>129</v>
      </c>
      <c r="AU148" s="15" t="s">
        <v>81</v>
      </c>
    </row>
    <row r="149" s="2" customFormat="1" ht="16.5" customHeight="1">
      <c r="A149" s="36"/>
      <c r="B149" s="37"/>
      <c r="C149" s="213" t="s">
        <v>258</v>
      </c>
      <c r="D149" s="213" t="s">
        <v>123</v>
      </c>
      <c r="E149" s="214" t="s">
        <v>259</v>
      </c>
      <c r="F149" s="215" t="s">
        <v>20</v>
      </c>
      <c r="G149" s="216" t="s">
        <v>138</v>
      </c>
      <c r="H149" s="217">
        <v>1</v>
      </c>
      <c r="I149" s="218"/>
      <c r="J149" s="219"/>
      <c r="K149" s="220">
        <f>ROUND(P149*H149,2)</f>
        <v>0</v>
      </c>
      <c r="L149" s="215" t="s">
        <v>20</v>
      </c>
      <c r="M149" s="221"/>
      <c r="N149" s="222" t="s">
        <v>20</v>
      </c>
      <c r="O149" s="223" t="s">
        <v>42</v>
      </c>
      <c r="P149" s="224">
        <f>I149+J149</f>
        <v>0</v>
      </c>
      <c r="Q149" s="224">
        <f>ROUND(I149*H149,2)</f>
        <v>0</v>
      </c>
      <c r="R149" s="224">
        <f>ROUND(J149*H149,2)</f>
        <v>0</v>
      </c>
      <c r="S149" s="82"/>
      <c r="T149" s="225">
        <f>S149*H149</f>
        <v>0</v>
      </c>
      <c r="U149" s="225">
        <v>0</v>
      </c>
      <c r="V149" s="225">
        <f>U149*H149</f>
        <v>0</v>
      </c>
      <c r="W149" s="225">
        <v>0</v>
      </c>
      <c r="X149" s="226">
        <f>W149*H149</f>
        <v>0</v>
      </c>
      <c r="Y149" s="36"/>
      <c r="Z149" s="36"/>
      <c r="AA149" s="36"/>
      <c r="AB149" s="36"/>
      <c r="AC149" s="36"/>
      <c r="AD149" s="36"/>
      <c r="AE149" s="36"/>
      <c r="AR149" s="227" t="s">
        <v>83</v>
      </c>
      <c r="AT149" s="227" t="s">
        <v>123</v>
      </c>
      <c r="AU149" s="227" t="s">
        <v>81</v>
      </c>
      <c r="AY149" s="15" t="s">
        <v>122</v>
      </c>
      <c r="BE149" s="228">
        <f>IF(O149="základní",K149,0)</f>
        <v>0</v>
      </c>
      <c r="BF149" s="228">
        <f>IF(O149="snížená",K149,0)</f>
        <v>0</v>
      </c>
      <c r="BG149" s="228">
        <f>IF(O149="zákl. přenesená",K149,0)</f>
        <v>0</v>
      </c>
      <c r="BH149" s="228">
        <f>IF(O149="sníž. přenesená",K149,0)</f>
        <v>0</v>
      </c>
      <c r="BI149" s="228">
        <f>IF(O149="nulová",K149,0)</f>
        <v>0</v>
      </c>
      <c r="BJ149" s="15" t="s">
        <v>81</v>
      </c>
      <c r="BK149" s="228">
        <f>ROUND(P149*H149,2)</f>
        <v>0</v>
      </c>
      <c r="BL149" s="15" t="s">
        <v>81</v>
      </c>
      <c r="BM149" s="227" t="s">
        <v>260</v>
      </c>
    </row>
    <row r="150" s="2" customFormat="1">
      <c r="A150" s="36"/>
      <c r="B150" s="37"/>
      <c r="C150" s="38"/>
      <c r="D150" s="229" t="s">
        <v>129</v>
      </c>
      <c r="E150" s="38"/>
      <c r="F150" s="230" t="s">
        <v>261</v>
      </c>
      <c r="G150" s="38"/>
      <c r="H150" s="38"/>
      <c r="I150" s="135"/>
      <c r="J150" s="135"/>
      <c r="K150" s="38"/>
      <c r="L150" s="38"/>
      <c r="M150" s="42"/>
      <c r="N150" s="231"/>
      <c r="O150" s="232"/>
      <c r="P150" s="82"/>
      <c r="Q150" s="82"/>
      <c r="R150" s="82"/>
      <c r="S150" s="82"/>
      <c r="T150" s="82"/>
      <c r="U150" s="82"/>
      <c r="V150" s="82"/>
      <c r="W150" s="82"/>
      <c r="X150" s="83"/>
      <c r="Y150" s="36"/>
      <c r="Z150" s="36"/>
      <c r="AA150" s="36"/>
      <c r="AB150" s="36"/>
      <c r="AC150" s="36"/>
      <c r="AD150" s="36"/>
      <c r="AE150" s="36"/>
      <c r="AT150" s="15" t="s">
        <v>129</v>
      </c>
      <c r="AU150" s="15" t="s">
        <v>81</v>
      </c>
    </row>
    <row r="151" s="2" customFormat="1" ht="16.5" customHeight="1">
      <c r="A151" s="36"/>
      <c r="B151" s="37"/>
      <c r="C151" s="213" t="s">
        <v>262</v>
      </c>
      <c r="D151" s="213" t="s">
        <v>123</v>
      </c>
      <c r="E151" s="214" t="s">
        <v>263</v>
      </c>
      <c r="F151" s="215" t="s">
        <v>20</v>
      </c>
      <c r="G151" s="216" t="s">
        <v>138</v>
      </c>
      <c r="H151" s="217">
        <v>3</v>
      </c>
      <c r="I151" s="218"/>
      <c r="J151" s="219"/>
      <c r="K151" s="220">
        <f>ROUND(P151*H151,2)</f>
        <v>0</v>
      </c>
      <c r="L151" s="215" t="s">
        <v>20</v>
      </c>
      <c r="M151" s="221"/>
      <c r="N151" s="222" t="s">
        <v>20</v>
      </c>
      <c r="O151" s="223" t="s">
        <v>42</v>
      </c>
      <c r="P151" s="224">
        <f>I151+J151</f>
        <v>0</v>
      </c>
      <c r="Q151" s="224">
        <f>ROUND(I151*H151,2)</f>
        <v>0</v>
      </c>
      <c r="R151" s="224">
        <f>ROUND(J151*H151,2)</f>
        <v>0</v>
      </c>
      <c r="S151" s="82"/>
      <c r="T151" s="225">
        <f>S151*H151</f>
        <v>0</v>
      </c>
      <c r="U151" s="225">
        <v>0</v>
      </c>
      <c r="V151" s="225">
        <f>U151*H151</f>
        <v>0</v>
      </c>
      <c r="W151" s="225">
        <v>0</v>
      </c>
      <c r="X151" s="226">
        <f>W151*H151</f>
        <v>0</v>
      </c>
      <c r="Y151" s="36"/>
      <c r="Z151" s="36"/>
      <c r="AA151" s="36"/>
      <c r="AB151" s="36"/>
      <c r="AC151" s="36"/>
      <c r="AD151" s="36"/>
      <c r="AE151" s="36"/>
      <c r="AR151" s="227" t="s">
        <v>83</v>
      </c>
      <c r="AT151" s="227" t="s">
        <v>123</v>
      </c>
      <c r="AU151" s="227" t="s">
        <v>81</v>
      </c>
      <c r="AY151" s="15" t="s">
        <v>122</v>
      </c>
      <c r="BE151" s="228">
        <f>IF(O151="základní",K151,0)</f>
        <v>0</v>
      </c>
      <c r="BF151" s="228">
        <f>IF(O151="snížená",K151,0)</f>
        <v>0</v>
      </c>
      <c r="BG151" s="228">
        <f>IF(O151="zákl. přenesená",K151,0)</f>
        <v>0</v>
      </c>
      <c r="BH151" s="228">
        <f>IF(O151="sníž. přenesená",K151,0)</f>
        <v>0</v>
      </c>
      <c r="BI151" s="228">
        <f>IF(O151="nulová",K151,0)</f>
        <v>0</v>
      </c>
      <c r="BJ151" s="15" t="s">
        <v>81</v>
      </c>
      <c r="BK151" s="228">
        <f>ROUND(P151*H151,2)</f>
        <v>0</v>
      </c>
      <c r="BL151" s="15" t="s">
        <v>81</v>
      </c>
      <c r="BM151" s="227" t="s">
        <v>264</v>
      </c>
    </row>
    <row r="152" s="2" customFormat="1">
      <c r="A152" s="36"/>
      <c r="B152" s="37"/>
      <c r="C152" s="38"/>
      <c r="D152" s="229" t="s">
        <v>129</v>
      </c>
      <c r="E152" s="38"/>
      <c r="F152" s="230" t="s">
        <v>265</v>
      </c>
      <c r="G152" s="38"/>
      <c r="H152" s="38"/>
      <c r="I152" s="135"/>
      <c r="J152" s="135"/>
      <c r="K152" s="38"/>
      <c r="L152" s="38"/>
      <c r="M152" s="42"/>
      <c r="N152" s="231"/>
      <c r="O152" s="232"/>
      <c r="P152" s="82"/>
      <c r="Q152" s="82"/>
      <c r="R152" s="82"/>
      <c r="S152" s="82"/>
      <c r="T152" s="82"/>
      <c r="U152" s="82"/>
      <c r="V152" s="82"/>
      <c r="W152" s="82"/>
      <c r="X152" s="83"/>
      <c r="Y152" s="36"/>
      <c r="Z152" s="36"/>
      <c r="AA152" s="36"/>
      <c r="AB152" s="36"/>
      <c r="AC152" s="36"/>
      <c r="AD152" s="36"/>
      <c r="AE152" s="36"/>
      <c r="AT152" s="15" t="s">
        <v>129</v>
      </c>
      <c r="AU152" s="15" t="s">
        <v>81</v>
      </c>
    </row>
    <row r="153" s="2" customFormat="1" ht="16.5" customHeight="1">
      <c r="A153" s="36"/>
      <c r="B153" s="37"/>
      <c r="C153" s="213" t="s">
        <v>266</v>
      </c>
      <c r="D153" s="213" t="s">
        <v>123</v>
      </c>
      <c r="E153" s="214" t="s">
        <v>267</v>
      </c>
      <c r="F153" s="215" t="s">
        <v>20</v>
      </c>
      <c r="G153" s="216" t="s">
        <v>138</v>
      </c>
      <c r="H153" s="217">
        <v>3</v>
      </c>
      <c r="I153" s="218"/>
      <c r="J153" s="219"/>
      <c r="K153" s="220">
        <f>ROUND(P153*H153,2)</f>
        <v>0</v>
      </c>
      <c r="L153" s="215" t="s">
        <v>20</v>
      </c>
      <c r="M153" s="221"/>
      <c r="N153" s="222" t="s">
        <v>20</v>
      </c>
      <c r="O153" s="223" t="s">
        <v>42</v>
      </c>
      <c r="P153" s="224">
        <f>I153+J153</f>
        <v>0</v>
      </c>
      <c r="Q153" s="224">
        <f>ROUND(I153*H153,2)</f>
        <v>0</v>
      </c>
      <c r="R153" s="224">
        <f>ROUND(J153*H153,2)</f>
        <v>0</v>
      </c>
      <c r="S153" s="82"/>
      <c r="T153" s="225">
        <f>S153*H153</f>
        <v>0</v>
      </c>
      <c r="U153" s="225">
        <v>0</v>
      </c>
      <c r="V153" s="225">
        <f>U153*H153</f>
        <v>0</v>
      </c>
      <c r="W153" s="225">
        <v>0</v>
      </c>
      <c r="X153" s="226">
        <f>W153*H153</f>
        <v>0</v>
      </c>
      <c r="Y153" s="36"/>
      <c r="Z153" s="36"/>
      <c r="AA153" s="36"/>
      <c r="AB153" s="36"/>
      <c r="AC153" s="36"/>
      <c r="AD153" s="36"/>
      <c r="AE153" s="36"/>
      <c r="AR153" s="227" t="s">
        <v>83</v>
      </c>
      <c r="AT153" s="227" t="s">
        <v>123</v>
      </c>
      <c r="AU153" s="227" t="s">
        <v>81</v>
      </c>
      <c r="AY153" s="15" t="s">
        <v>122</v>
      </c>
      <c r="BE153" s="228">
        <f>IF(O153="základní",K153,0)</f>
        <v>0</v>
      </c>
      <c r="BF153" s="228">
        <f>IF(O153="snížená",K153,0)</f>
        <v>0</v>
      </c>
      <c r="BG153" s="228">
        <f>IF(O153="zákl. přenesená",K153,0)</f>
        <v>0</v>
      </c>
      <c r="BH153" s="228">
        <f>IF(O153="sníž. přenesená",K153,0)</f>
        <v>0</v>
      </c>
      <c r="BI153" s="228">
        <f>IF(O153="nulová",K153,0)</f>
        <v>0</v>
      </c>
      <c r="BJ153" s="15" t="s">
        <v>81</v>
      </c>
      <c r="BK153" s="228">
        <f>ROUND(P153*H153,2)</f>
        <v>0</v>
      </c>
      <c r="BL153" s="15" t="s">
        <v>81</v>
      </c>
      <c r="BM153" s="227" t="s">
        <v>268</v>
      </c>
    </row>
    <row r="154" s="2" customFormat="1">
      <c r="A154" s="36"/>
      <c r="B154" s="37"/>
      <c r="C154" s="38"/>
      <c r="D154" s="229" t="s">
        <v>129</v>
      </c>
      <c r="E154" s="38"/>
      <c r="F154" s="230" t="s">
        <v>269</v>
      </c>
      <c r="G154" s="38"/>
      <c r="H154" s="38"/>
      <c r="I154" s="135"/>
      <c r="J154" s="135"/>
      <c r="K154" s="38"/>
      <c r="L154" s="38"/>
      <c r="M154" s="42"/>
      <c r="N154" s="231"/>
      <c r="O154" s="232"/>
      <c r="P154" s="82"/>
      <c r="Q154" s="82"/>
      <c r="R154" s="82"/>
      <c r="S154" s="82"/>
      <c r="T154" s="82"/>
      <c r="U154" s="82"/>
      <c r="V154" s="82"/>
      <c r="W154" s="82"/>
      <c r="X154" s="83"/>
      <c r="Y154" s="36"/>
      <c r="Z154" s="36"/>
      <c r="AA154" s="36"/>
      <c r="AB154" s="36"/>
      <c r="AC154" s="36"/>
      <c r="AD154" s="36"/>
      <c r="AE154" s="36"/>
      <c r="AT154" s="15" t="s">
        <v>129</v>
      </c>
      <c r="AU154" s="15" t="s">
        <v>81</v>
      </c>
    </row>
    <row r="155" s="2" customFormat="1" ht="16.5" customHeight="1">
      <c r="A155" s="36"/>
      <c r="B155" s="37"/>
      <c r="C155" s="213" t="s">
        <v>270</v>
      </c>
      <c r="D155" s="213" t="s">
        <v>123</v>
      </c>
      <c r="E155" s="214" t="s">
        <v>271</v>
      </c>
      <c r="F155" s="215" t="s">
        <v>20</v>
      </c>
      <c r="G155" s="216" t="s">
        <v>138</v>
      </c>
      <c r="H155" s="217">
        <v>14</v>
      </c>
      <c r="I155" s="218"/>
      <c r="J155" s="219"/>
      <c r="K155" s="220">
        <f>ROUND(P155*H155,2)</f>
        <v>0</v>
      </c>
      <c r="L155" s="215" t="s">
        <v>20</v>
      </c>
      <c r="M155" s="221"/>
      <c r="N155" s="222" t="s">
        <v>20</v>
      </c>
      <c r="O155" s="223" t="s">
        <v>42</v>
      </c>
      <c r="P155" s="224">
        <f>I155+J155</f>
        <v>0</v>
      </c>
      <c r="Q155" s="224">
        <f>ROUND(I155*H155,2)</f>
        <v>0</v>
      </c>
      <c r="R155" s="224">
        <f>ROUND(J155*H155,2)</f>
        <v>0</v>
      </c>
      <c r="S155" s="82"/>
      <c r="T155" s="225">
        <f>S155*H155</f>
        <v>0</v>
      </c>
      <c r="U155" s="225">
        <v>0</v>
      </c>
      <c r="V155" s="225">
        <f>U155*H155</f>
        <v>0</v>
      </c>
      <c r="W155" s="225">
        <v>0</v>
      </c>
      <c r="X155" s="226">
        <f>W155*H155</f>
        <v>0</v>
      </c>
      <c r="Y155" s="36"/>
      <c r="Z155" s="36"/>
      <c r="AA155" s="36"/>
      <c r="AB155" s="36"/>
      <c r="AC155" s="36"/>
      <c r="AD155" s="36"/>
      <c r="AE155" s="36"/>
      <c r="AR155" s="227" t="s">
        <v>83</v>
      </c>
      <c r="AT155" s="227" t="s">
        <v>123</v>
      </c>
      <c r="AU155" s="227" t="s">
        <v>81</v>
      </c>
      <c r="AY155" s="15" t="s">
        <v>122</v>
      </c>
      <c r="BE155" s="228">
        <f>IF(O155="základní",K155,0)</f>
        <v>0</v>
      </c>
      <c r="BF155" s="228">
        <f>IF(O155="snížená",K155,0)</f>
        <v>0</v>
      </c>
      <c r="BG155" s="228">
        <f>IF(O155="zákl. přenesená",K155,0)</f>
        <v>0</v>
      </c>
      <c r="BH155" s="228">
        <f>IF(O155="sníž. přenesená",K155,0)</f>
        <v>0</v>
      </c>
      <c r="BI155" s="228">
        <f>IF(O155="nulová",K155,0)</f>
        <v>0</v>
      </c>
      <c r="BJ155" s="15" t="s">
        <v>81</v>
      </c>
      <c r="BK155" s="228">
        <f>ROUND(P155*H155,2)</f>
        <v>0</v>
      </c>
      <c r="BL155" s="15" t="s">
        <v>81</v>
      </c>
      <c r="BM155" s="227" t="s">
        <v>272</v>
      </c>
    </row>
    <row r="156" s="2" customFormat="1">
      <c r="A156" s="36"/>
      <c r="B156" s="37"/>
      <c r="C156" s="38"/>
      <c r="D156" s="229" t="s">
        <v>129</v>
      </c>
      <c r="E156" s="38"/>
      <c r="F156" s="230" t="s">
        <v>273</v>
      </c>
      <c r="G156" s="38"/>
      <c r="H156" s="38"/>
      <c r="I156" s="135"/>
      <c r="J156" s="135"/>
      <c r="K156" s="38"/>
      <c r="L156" s="38"/>
      <c r="M156" s="42"/>
      <c r="N156" s="231"/>
      <c r="O156" s="232"/>
      <c r="P156" s="82"/>
      <c r="Q156" s="82"/>
      <c r="R156" s="82"/>
      <c r="S156" s="82"/>
      <c r="T156" s="82"/>
      <c r="U156" s="82"/>
      <c r="V156" s="82"/>
      <c r="W156" s="82"/>
      <c r="X156" s="83"/>
      <c r="Y156" s="36"/>
      <c r="Z156" s="36"/>
      <c r="AA156" s="36"/>
      <c r="AB156" s="36"/>
      <c r="AC156" s="36"/>
      <c r="AD156" s="36"/>
      <c r="AE156" s="36"/>
      <c r="AT156" s="15" t="s">
        <v>129</v>
      </c>
      <c r="AU156" s="15" t="s">
        <v>81</v>
      </c>
    </row>
    <row r="157" s="2" customFormat="1" ht="16.5" customHeight="1">
      <c r="A157" s="36"/>
      <c r="B157" s="37"/>
      <c r="C157" s="213" t="s">
        <v>274</v>
      </c>
      <c r="D157" s="213" t="s">
        <v>123</v>
      </c>
      <c r="E157" s="214" t="s">
        <v>275</v>
      </c>
      <c r="F157" s="215" t="s">
        <v>20</v>
      </c>
      <c r="G157" s="216" t="s">
        <v>138</v>
      </c>
      <c r="H157" s="217">
        <v>3</v>
      </c>
      <c r="I157" s="218"/>
      <c r="J157" s="219"/>
      <c r="K157" s="220">
        <f>ROUND(P157*H157,2)</f>
        <v>0</v>
      </c>
      <c r="L157" s="215" t="s">
        <v>20</v>
      </c>
      <c r="M157" s="221"/>
      <c r="N157" s="222" t="s">
        <v>20</v>
      </c>
      <c r="O157" s="223" t="s">
        <v>42</v>
      </c>
      <c r="P157" s="224">
        <f>I157+J157</f>
        <v>0</v>
      </c>
      <c r="Q157" s="224">
        <f>ROUND(I157*H157,2)</f>
        <v>0</v>
      </c>
      <c r="R157" s="224">
        <f>ROUND(J157*H157,2)</f>
        <v>0</v>
      </c>
      <c r="S157" s="82"/>
      <c r="T157" s="225">
        <f>S157*H157</f>
        <v>0</v>
      </c>
      <c r="U157" s="225">
        <v>0</v>
      </c>
      <c r="V157" s="225">
        <f>U157*H157</f>
        <v>0</v>
      </c>
      <c r="W157" s="225">
        <v>0</v>
      </c>
      <c r="X157" s="226">
        <f>W157*H157</f>
        <v>0</v>
      </c>
      <c r="Y157" s="36"/>
      <c r="Z157" s="36"/>
      <c r="AA157" s="36"/>
      <c r="AB157" s="36"/>
      <c r="AC157" s="36"/>
      <c r="AD157" s="36"/>
      <c r="AE157" s="36"/>
      <c r="AR157" s="227" t="s">
        <v>83</v>
      </c>
      <c r="AT157" s="227" t="s">
        <v>123</v>
      </c>
      <c r="AU157" s="227" t="s">
        <v>81</v>
      </c>
      <c r="AY157" s="15" t="s">
        <v>122</v>
      </c>
      <c r="BE157" s="228">
        <f>IF(O157="základní",K157,0)</f>
        <v>0</v>
      </c>
      <c r="BF157" s="228">
        <f>IF(O157="snížená",K157,0)</f>
        <v>0</v>
      </c>
      <c r="BG157" s="228">
        <f>IF(O157="zákl. přenesená",K157,0)</f>
        <v>0</v>
      </c>
      <c r="BH157" s="228">
        <f>IF(O157="sníž. přenesená",K157,0)</f>
        <v>0</v>
      </c>
      <c r="BI157" s="228">
        <f>IF(O157="nulová",K157,0)</f>
        <v>0</v>
      </c>
      <c r="BJ157" s="15" t="s">
        <v>81</v>
      </c>
      <c r="BK157" s="228">
        <f>ROUND(P157*H157,2)</f>
        <v>0</v>
      </c>
      <c r="BL157" s="15" t="s">
        <v>81</v>
      </c>
      <c r="BM157" s="227" t="s">
        <v>276</v>
      </c>
    </row>
    <row r="158" s="2" customFormat="1">
      <c r="A158" s="36"/>
      <c r="B158" s="37"/>
      <c r="C158" s="38"/>
      <c r="D158" s="229" t="s">
        <v>129</v>
      </c>
      <c r="E158" s="38"/>
      <c r="F158" s="230" t="s">
        <v>277</v>
      </c>
      <c r="G158" s="38"/>
      <c r="H158" s="38"/>
      <c r="I158" s="135"/>
      <c r="J158" s="135"/>
      <c r="K158" s="38"/>
      <c r="L158" s="38"/>
      <c r="M158" s="42"/>
      <c r="N158" s="231"/>
      <c r="O158" s="232"/>
      <c r="P158" s="82"/>
      <c r="Q158" s="82"/>
      <c r="R158" s="82"/>
      <c r="S158" s="82"/>
      <c r="T158" s="82"/>
      <c r="U158" s="82"/>
      <c r="V158" s="82"/>
      <c r="W158" s="82"/>
      <c r="X158" s="83"/>
      <c r="Y158" s="36"/>
      <c r="Z158" s="36"/>
      <c r="AA158" s="36"/>
      <c r="AB158" s="36"/>
      <c r="AC158" s="36"/>
      <c r="AD158" s="36"/>
      <c r="AE158" s="36"/>
      <c r="AT158" s="15" t="s">
        <v>129</v>
      </c>
      <c r="AU158" s="15" t="s">
        <v>81</v>
      </c>
    </row>
    <row r="159" s="2" customFormat="1" ht="16.5" customHeight="1">
      <c r="A159" s="36"/>
      <c r="B159" s="37"/>
      <c r="C159" s="213" t="s">
        <v>278</v>
      </c>
      <c r="D159" s="213" t="s">
        <v>123</v>
      </c>
      <c r="E159" s="214" t="s">
        <v>279</v>
      </c>
      <c r="F159" s="215" t="s">
        <v>20</v>
      </c>
      <c r="G159" s="216" t="s">
        <v>138</v>
      </c>
      <c r="H159" s="217">
        <v>14</v>
      </c>
      <c r="I159" s="218"/>
      <c r="J159" s="219"/>
      <c r="K159" s="220">
        <f>ROUND(P159*H159,2)</f>
        <v>0</v>
      </c>
      <c r="L159" s="215" t="s">
        <v>20</v>
      </c>
      <c r="M159" s="221"/>
      <c r="N159" s="222" t="s">
        <v>20</v>
      </c>
      <c r="O159" s="223" t="s">
        <v>42</v>
      </c>
      <c r="P159" s="224">
        <f>I159+J159</f>
        <v>0</v>
      </c>
      <c r="Q159" s="224">
        <f>ROUND(I159*H159,2)</f>
        <v>0</v>
      </c>
      <c r="R159" s="224">
        <f>ROUND(J159*H159,2)</f>
        <v>0</v>
      </c>
      <c r="S159" s="82"/>
      <c r="T159" s="225">
        <f>S159*H159</f>
        <v>0</v>
      </c>
      <c r="U159" s="225">
        <v>0</v>
      </c>
      <c r="V159" s="225">
        <f>U159*H159</f>
        <v>0</v>
      </c>
      <c r="W159" s="225">
        <v>0</v>
      </c>
      <c r="X159" s="226">
        <f>W159*H159</f>
        <v>0</v>
      </c>
      <c r="Y159" s="36"/>
      <c r="Z159" s="36"/>
      <c r="AA159" s="36"/>
      <c r="AB159" s="36"/>
      <c r="AC159" s="36"/>
      <c r="AD159" s="36"/>
      <c r="AE159" s="36"/>
      <c r="AR159" s="227" t="s">
        <v>83</v>
      </c>
      <c r="AT159" s="227" t="s">
        <v>123</v>
      </c>
      <c r="AU159" s="227" t="s">
        <v>81</v>
      </c>
      <c r="AY159" s="15" t="s">
        <v>122</v>
      </c>
      <c r="BE159" s="228">
        <f>IF(O159="základní",K159,0)</f>
        <v>0</v>
      </c>
      <c r="BF159" s="228">
        <f>IF(O159="snížená",K159,0)</f>
        <v>0</v>
      </c>
      <c r="BG159" s="228">
        <f>IF(O159="zákl. přenesená",K159,0)</f>
        <v>0</v>
      </c>
      <c r="BH159" s="228">
        <f>IF(O159="sníž. přenesená",K159,0)</f>
        <v>0</v>
      </c>
      <c r="BI159" s="228">
        <f>IF(O159="nulová",K159,0)</f>
        <v>0</v>
      </c>
      <c r="BJ159" s="15" t="s">
        <v>81</v>
      </c>
      <c r="BK159" s="228">
        <f>ROUND(P159*H159,2)</f>
        <v>0</v>
      </c>
      <c r="BL159" s="15" t="s">
        <v>81</v>
      </c>
      <c r="BM159" s="227" t="s">
        <v>280</v>
      </c>
    </row>
    <row r="160" s="2" customFormat="1">
      <c r="A160" s="36"/>
      <c r="B160" s="37"/>
      <c r="C160" s="38"/>
      <c r="D160" s="229" t="s">
        <v>129</v>
      </c>
      <c r="E160" s="38"/>
      <c r="F160" s="230" t="s">
        <v>281</v>
      </c>
      <c r="G160" s="38"/>
      <c r="H160" s="38"/>
      <c r="I160" s="135"/>
      <c r="J160" s="135"/>
      <c r="K160" s="38"/>
      <c r="L160" s="38"/>
      <c r="M160" s="42"/>
      <c r="N160" s="231"/>
      <c r="O160" s="232"/>
      <c r="P160" s="82"/>
      <c r="Q160" s="82"/>
      <c r="R160" s="82"/>
      <c r="S160" s="82"/>
      <c r="T160" s="82"/>
      <c r="U160" s="82"/>
      <c r="V160" s="82"/>
      <c r="W160" s="82"/>
      <c r="X160" s="83"/>
      <c r="Y160" s="36"/>
      <c r="Z160" s="36"/>
      <c r="AA160" s="36"/>
      <c r="AB160" s="36"/>
      <c r="AC160" s="36"/>
      <c r="AD160" s="36"/>
      <c r="AE160" s="36"/>
      <c r="AT160" s="15" t="s">
        <v>129</v>
      </c>
      <c r="AU160" s="15" t="s">
        <v>81</v>
      </c>
    </row>
    <row r="161" s="2" customFormat="1" ht="24" customHeight="1">
      <c r="A161" s="36"/>
      <c r="B161" s="37"/>
      <c r="C161" s="213" t="s">
        <v>282</v>
      </c>
      <c r="D161" s="213" t="s">
        <v>123</v>
      </c>
      <c r="E161" s="214" t="s">
        <v>283</v>
      </c>
      <c r="F161" s="215" t="s">
        <v>284</v>
      </c>
      <c r="G161" s="216" t="s">
        <v>126</v>
      </c>
      <c r="H161" s="217">
        <v>3</v>
      </c>
      <c r="I161" s="218"/>
      <c r="J161" s="219"/>
      <c r="K161" s="220">
        <f>ROUND(P161*H161,2)</f>
        <v>0</v>
      </c>
      <c r="L161" s="215" t="s">
        <v>175</v>
      </c>
      <c r="M161" s="221"/>
      <c r="N161" s="222" t="s">
        <v>20</v>
      </c>
      <c r="O161" s="223" t="s">
        <v>42</v>
      </c>
      <c r="P161" s="224">
        <f>I161+J161</f>
        <v>0</v>
      </c>
      <c r="Q161" s="224">
        <f>ROUND(I161*H161,2)</f>
        <v>0</v>
      </c>
      <c r="R161" s="224">
        <f>ROUND(J161*H161,2)</f>
        <v>0</v>
      </c>
      <c r="S161" s="82"/>
      <c r="T161" s="225">
        <f>S161*H161</f>
        <v>0</v>
      </c>
      <c r="U161" s="225">
        <v>0</v>
      </c>
      <c r="V161" s="225">
        <f>U161*H161</f>
        <v>0</v>
      </c>
      <c r="W161" s="225">
        <v>0</v>
      </c>
      <c r="X161" s="226">
        <f>W161*H161</f>
        <v>0</v>
      </c>
      <c r="Y161" s="36"/>
      <c r="Z161" s="36"/>
      <c r="AA161" s="36"/>
      <c r="AB161" s="36"/>
      <c r="AC161" s="36"/>
      <c r="AD161" s="36"/>
      <c r="AE161" s="36"/>
      <c r="AR161" s="227" t="s">
        <v>83</v>
      </c>
      <c r="AT161" s="227" t="s">
        <v>123</v>
      </c>
      <c r="AU161" s="227" t="s">
        <v>81</v>
      </c>
      <c r="AY161" s="15" t="s">
        <v>122</v>
      </c>
      <c r="BE161" s="228">
        <f>IF(O161="základní",K161,0)</f>
        <v>0</v>
      </c>
      <c r="BF161" s="228">
        <f>IF(O161="snížená",K161,0)</f>
        <v>0</v>
      </c>
      <c r="BG161" s="228">
        <f>IF(O161="zákl. přenesená",K161,0)</f>
        <v>0</v>
      </c>
      <c r="BH161" s="228">
        <f>IF(O161="sníž. přenesená",K161,0)</f>
        <v>0</v>
      </c>
      <c r="BI161" s="228">
        <f>IF(O161="nulová",K161,0)</f>
        <v>0</v>
      </c>
      <c r="BJ161" s="15" t="s">
        <v>81</v>
      </c>
      <c r="BK161" s="228">
        <f>ROUND(P161*H161,2)</f>
        <v>0</v>
      </c>
      <c r="BL161" s="15" t="s">
        <v>81</v>
      </c>
      <c r="BM161" s="227" t="s">
        <v>285</v>
      </c>
    </row>
    <row r="162" s="2" customFormat="1">
      <c r="A162" s="36"/>
      <c r="B162" s="37"/>
      <c r="C162" s="38"/>
      <c r="D162" s="229" t="s">
        <v>129</v>
      </c>
      <c r="E162" s="38"/>
      <c r="F162" s="230" t="s">
        <v>284</v>
      </c>
      <c r="G162" s="38"/>
      <c r="H162" s="38"/>
      <c r="I162" s="135"/>
      <c r="J162" s="135"/>
      <c r="K162" s="38"/>
      <c r="L162" s="38"/>
      <c r="M162" s="42"/>
      <c r="N162" s="231"/>
      <c r="O162" s="232"/>
      <c r="P162" s="82"/>
      <c r="Q162" s="82"/>
      <c r="R162" s="82"/>
      <c r="S162" s="82"/>
      <c r="T162" s="82"/>
      <c r="U162" s="82"/>
      <c r="V162" s="82"/>
      <c r="W162" s="82"/>
      <c r="X162" s="83"/>
      <c r="Y162" s="36"/>
      <c r="Z162" s="36"/>
      <c r="AA162" s="36"/>
      <c r="AB162" s="36"/>
      <c r="AC162" s="36"/>
      <c r="AD162" s="36"/>
      <c r="AE162" s="36"/>
      <c r="AT162" s="15" t="s">
        <v>129</v>
      </c>
      <c r="AU162" s="15" t="s">
        <v>81</v>
      </c>
    </row>
    <row r="163" s="2" customFormat="1" ht="24" customHeight="1">
      <c r="A163" s="36"/>
      <c r="B163" s="37"/>
      <c r="C163" s="213" t="s">
        <v>286</v>
      </c>
      <c r="D163" s="213" t="s">
        <v>123</v>
      </c>
      <c r="E163" s="214" t="s">
        <v>287</v>
      </c>
      <c r="F163" s="215" t="s">
        <v>288</v>
      </c>
      <c r="G163" s="216" t="s">
        <v>126</v>
      </c>
      <c r="H163" s="217">
        <v>4</v>
      </c>
      <c r="I163" s="218"/>
      <c r="J163" s="219"/>
      <c r="K163" s="220">
        <f>ROUND(P163*H163,2)</f>
        <v>0</v>
      </c>
      <c r="L163" s="215" t="s">
        <v>175</v>
      </c>
      <c r="M163" s="221"/>
      <c r="N163" s="222" t="s">
        <v>20</v>
      </c>
      <c r="O163" s="223" t="s">
        <v>42</v>
      </c>
      <c r="P163" s="224">
        <f>I163+J163</f>
        <v>0</v>
      </c>
      <c r="Q163" s="224">
        <f>ROUND(I163*H163,2)</f>
        <v>0</v>
      </c>
      <c r="R163" s="224">
        <f>ROUND(J163*H163,2)</f>
        <v>0</v>
      </c>
      <c r="S163" s="82"/>
      <c r="T163" s="225">
        <f>S163*H163</f>
        <v>0</v>
      </c>
      <c r="U163" s="225">
        <v>0</v>
      </c>
      <c r="V163" s="225">
        <f>U163*H163</f>
        <v>0</v>
      </c>
      <c r="W163" s="225">
        <v>0</v>
      </c>
      <c r="X163" s="226">
        <f>W163*H163</f>
        <v>0</v>
      </c>
      <c r="Y163" s="36"/>
      <c r="Z163" s="36"/>
      <c r="AA163" s="36"/>
      <c r="AB163" s="36"/>
      <c r="AC163" s="36"/>
      <c r="AD163" s="36"/>
      <c r="AE163" s="36"/>
      <c r="AR163" s="227" t="s">
        <v>83</v>
      </c>
      <c r="AT163" s="227" t="s">
        <v>123</v>
      </c>
      <c r="AU163" s="227" t="s">
        <v>81</v>
      </c>
      <c r="AY163" s="15" t="s">
        <v>122</v>
      </c>
      <c r="BE163" s="228">
        <f>IF(O163="základní",K163,0)</f>
        <v>0</v>
      </c>
      <c r="BF163" s="228">
        <f>IF(O163="snížená",K163,0)</f>
        <v>0</v>
      </c>
      <c r="BG163" s="228">
        <f>IF(O163="zákl. přenesená",K163,0)</f>
        <v>0</v>
      </c>
      <c r="BH163" s="228">
        <f>IF(O163="sníž. přenesená",K163,0)</f>
        <v>0</v>
      </c>
      <c r="BI163" s="228">
        <f>IF(O163="nulová",K163,0)</f>
        <v>0</v>
      </c>
      <c r="BJ163" s="15" t="s">
        <v>81</v>
      </c>
      <c r="BK163" s="228">
        <f>ROUND(P163*H163,2)</f>
        <v>0</v>
      </c>
      <c r="BL163" s="15" t="s">
        <v>81</v>
      </c>
      <c r="BM163" s="227" t="s">
        <v>289</v>
      </c>
    </row>
    <row r="164" s="2" customFormat="1">
      <c r="A164" s="36"/>
      <c r="B164" s="37"/>
      <c r="C164" s="38"/>
      <c r="D164" s="229" t="s">
        <v>129</v>
      </c>
      <c r="E164" s="38"/>
      <c r="F164" s="230" t="s">
        <v>290</v>
      </c>
      <c r="G164" s="38"/>
      <c r="H164" s="38"/>
      <c r="I164" s="135"/>
      <c r="J164" s="135"/>
      <c r="K164" s="38"/>
      <c r="L164" s="38"/>
      <c r="M164" s="42"/>
      <c r="N164" s="231"/>
      <c r="O164" s="232"/>
      <c r="P164" s="82"/>
      <c r="Q164" s="82"/>
      <c r="R164" s="82"/>
      <c r="S164" s="82"/>
      <c r="T164" s="82"/>
      <c r="U164" s="82"/>
      <c r="V164" s="82"/>
      <c r="W164" s="82"/>
      <c r="X164" s="83"/>
      <c r="Y164" s="36"/>
      <c r="Z164" s="36"/>
      <c r="AA164" s="36"/>
      <c r="AB164" s="36"/>
      <c r="AC164" s="36"/>
      <c r="AD164" s="36"/>
      <c r="AE164" s="36"/>
      <c r="AT164" s="15" t="s">
        <v>129</v>
      </c>
      <c r="AU164" s="15" t="s">
        <v>81</v>
      </c>
    </row>
    <row r="165" s="2" customFormat="1" ht="24" customHeight="1">
      <c r="A165" s="36"/>
      <c r="B165" s="37"/>
      <c r="C165" s="213" t="s">
        <v>291</v>
      </c>
      <c r="D165" s="213" t="s">
        <v>123</v>
      </c>
      <c r="E165" s="214" t="s">
        <v>292</v>
      </c>
      <c r="F165" s="215" t="s">
        <v>293</v>
      </c>
      <c r="G165" s="216" t="s">
        <v>294</v>
      </c>
      <c r="H165" s="217">
        <v>500</v>
      </c>
      <c r="I165" s="218"/>
      <c r="J165" s="219"/>
      <c r="K165" s="220">
        <f>ROUND(P165*H165,2)</f>
        <v>0</v>
      </c>
      <c r="L165" s="215" t="s">
        <v>175</v>
      </c>
      <c r="M165" s="221"/>
      <c r="N165" s="222" t="s">
        <v>20</v>
      </c>
      <c r="O165" s="223" t="s">
        <v>42</v>
      </c>
      <c r="P165" s="224">
        <f>I165+J165</f>
        <v>0</v>
      </c>
      <c r="Q165" s="224">
        <f>ROUND(I165*H165,2)</f>
        <v>0</v>
      </c>
      <c r="R165" s="224">
        <f>ROUND(J165*H165,2)</f>
        <v>0</v>
      </c>
      <c r="S165" s="82"/>
      <c r="T165" s="225">
        <f>S165*H165</f>
        <v>0</v>
      </c>
      <c r="U165" s="225">
        <v>0</v>
      </c>
      <c r="V165" s="225">
        <f>U165*H165</f>
        <v>0</v>
      </c>
      <c r="W165" s="225">
        <v>0</v>
      </c>
      <c r="X165" s="226">
        <f>W165*H165</f>
        <v>0</v>
      </c>
      <c r="Y165" s="36"/>
      <c r="Z165" s="36"/>
      <c r="AA165" s="36"/>
      <c r="AB165" s="36"/>
      <c r="AC165" s="36"/>
      <c r="AD165" s="36"/>
      <c r="AE165" s="36"/>
      <c r="AR165" s="227" t="s">
        <v>83</v>
      </c>
      <c r="AT165" s="227" t="s">
        <v>123</v>
      </c>
      <c r="AU165" s="227" t="s">
        <v>81</v>
      </c>
      <c r="AY165" s="15" t="s">
        <v>122</v>
      </c>
      <c r="BE165" s="228">
        <f>IF(O165="základní",K165,0)</f>
        <v>0</v>
      </c>
      <c r="BF165" s="228">
        <f>IF(O165="snížená",K165,0)</f>
        <v>0</v>
      </c>
      <c r="BG165" s="228">
        <f>IF(O165="zákl. přenesená",K165,0)</f>
        <v>0</v>
      </c>
      <c r="BH165" s="228">
        <f>IF(O165="sníž. přenesená",K165,0)</f>
        <v>0</v>
      </c>
      <c r="BI165" s="228">
        <f>IF(O165="nulová",K165,0)</f>
        <v>0</v>
      </c>
      <c r="BJ165" s="15" t="s">
        <v>81</v>
      </c>
      <c r="BK165" s="228">
        <f>ROUND(P165*H165,2)</f>
        <v>0</v>
      </c>
      <c r="BL165" s="15" t="s">
        <v>81</v>
      </c>
      <c r="BM165" s="227" t="s">
        <v>295</v>
      </c>
    </row>
    <row r="166" s="2" customFormat="1">
      <c r="A166" s="36"/>
      <c r="B166" s="37"/>
      <c r="C166" s="38"/>
      <c r="D166" s="229" t="s">
        <v>129</v>
      </c>
      <c r="E166" s="38"/>
      <c r="F166" s="230" t="s">
        <v>293</v>
      </c>
      <c r="G166" s="38"/>
      <c r="H166" s="38"/>
      <c r="I166" s="135"/>
      <c r="J166" s="135"/>
      <c r="K166" s="38"/>
      <c r="L166" s="38"/>
      <c r="M166" s="42"/>
      <c r="N166" s="231"/>
      <c r="O166" s="232"/>
      <c r="P166" s="82"/>
      <c r="Q166" s="82"/>
      <c r="R166" s="82"/>
      <c r="S166" s="82"/>
      <c r="T166" s="82"/>
      <c r="U166" s="82"/>
      <c r="V166" s="82"/>
      <c r="W166" s="82"/>
      <c r="X166" s="83"/>
      <c r="Y166" s="36"/>
      <c r="Z166" s="36"/>
      <c r="AA166" s="36"/>
      <c r="AB166" s="36"/>
      <c r="AC166" s="36"/>
      <c r="AD166" s="36"/>
      <c r="AE166" s="36"/>
      <c r="AT166" s="15" t="s">
        <v>129</v>
      </c>
      <c r="AU166" s="15" t="s">
        <v>81</v>
      </c>
    </row>
    <row r="167" s="2" customFormat="1" ht="24" customHeight="1">
      <c r="A167" s="36"/>
      <c r="B167" s="37"/>
      <c r="C167" s="234" t="s">
        <v>296</v>
      </c>
      <c r="D167" s="234" t="s">
        <v>297</v>
      </c>
      <c r="E167" s="235" t="s">
        <v>298</v>
      </c>
      <c r="F167" s="236" t="s">
        <v>299</v>
      </c>
      <c r="G167" s="237" t="s">
        <v>294</v>
      </c>
      <c r="H167" s="238">
        <v>500</v>
      </c>
      <c r="I167" s="239"/>
      <c r="J167" s="239"/>
      <c r="K167" s="240">
        <f>ROUND(P167*H167,2)</f>
        <v>0</v>
      </c>
      <c r="L167" s="236" t="s">
        <v>175</v>
      </c>
      <c r="M167" s="42"/>
      <c r="N167" s="241" t="s">
        <v>20</v>
      </c>
      <c r="O167" s="223" t="s">
        <v>42</v>
      </c>
      <c r="P167" s="224">
        <f>I167+J167</f>
        <v>0</v>
      </c>
      <c r="Q167" s="224">
        <f>ROUND(I167*H167,2)</f>
        <v>0</v>
      </c>
      <c r="R167" s="224">
        <f>ROUND(J167*H167,2)</f>
        <v>0</v>
      </c>
      <c r="S167" s="82"/>
      <c r="T167" s="225">
        <f>S167*H167</f>
        <v>0</v>
      </c>
      <c r="U167" s="225">
        <v>0</v>
      </c>
      <c r="V167" s="225">
        <f>U167*H167</f>
        <v>0</v>
      </c>
      <c r="W167" s="225">
        <v>0</v>
      </c>
      <c r="X167" s="226">
        <f>W167*H167</f>
        <v>0</v>
      </c>
      <c r="Y167" s="36"/>
      <c r="Z167" s="36"/>
      <c r="AA167" s="36"/>
      <c r="AB167" s="36"/>
      <c r="AC167" s="36"/>
      <c r="AD167" s="36"/>
      <c r="AE167" s="36"/>
      <c r="AR167" s="227" t="s">
        <v>81</v>
      </c>
      <c r="AT167" s="227" t="s">
        <v>297</v>
      </c>
      <c r="AU167" s="227" t="s">
        <v>81</v>
      </c>
      <c r="AY167" s="15" t="s">
        <v>122</v>
      </c>
      <c r="BE167" s="228">
        <f>IF(O167="základní",K167,0)</f>
        <v>0</v>
      </c>
      <c r="BF167" s="228">
        <f>IF(O167="snížená",K167,0)</f>
        <v>0</v>
      </c>
      <c r="BG167" s="228">
        <f>IF(O167="zákl. přenesená",K167,0)</f>
        <v>0</v>
      </c>
      <c r="BH167" s="228">
        <f>IF(O167="sníž. přenesená",K167,0)</f>
        <v>0</v>
      </c>
      <c r="BI167" s="228">
        <f>IF(O167="nulová",K167,0)</f>
        <v>0</v>
      </c>
      <c r="BJ167" s="15" t="s">
        <v>81</v>
      </c>
      <c r="BK167" s="228">
        <f>ROUND(P167*H167,2)</f>
        <v>0</v>
      </c>
      <c r="BL167" s="15" t="s">
        <v>81</v>
      </c>
      <c r="BM167" s="227" t="s">
        <v>300</v>
      </c>
    </row>
    <row r="168" s="2" customFormat="1">
      <c r="A168" s="36"/>
      <c r="B168" s="37"/>
      <c r="C168" s="38"/>
      <c r="D168" s="229" t="s">
        <v>129</v>
      </c>
      <c r="E168" s="38"/>
      <c r="F168" s="230" t="s">
        <v>301</v>
      </c>
      <c r="G168" s="38"/>
      <c r="H168" s="38"/>
      <c r="I168" s="135"/>
      <c r="J168" s="135"/>
      <c r="K168" s="38"/>
      <c r="L168" s="38"/>
      <c r="M168" s="42"/>
      <c r="N168" s="231"/>
      <c r="O168" s="232"/>
      <c r="P168" s="82"/>
      <c r="Q168" s="82"/>
      <c r="R168" s="82"/>
      <c r="S168" s="82"/>
      <c r="T168" s="82"/>
      <c r="U168" s="82"/>
      <c r="V168" s="82"/>
      <c r="W168" s="82"/>
      <c r="X168" s="83"/>
      <c r="Y168" s="36"/>
      <c r="Z168" s="36"/>
      <c r="AA168" s="36"/>
      <c r="AB168" s="36"/>
      <c r="AC168" s="36"/>
      <c r="AD168" s="36"/>
      <c r="AE168" s="36"/>
      <c r="AT168" s="15" t="s">
        <v>129</v>
      </c>
      <c r="AU168" s="15" t="s">
        <v>81</v>
      </c>
    </row>
    <row r="169" s="2" customFormat="1" ht="24" customHeight="1">
      <c r="A169" s="36"/>
      <c r="B169" s="37"/>
      <c r="C169" s="234" t="s">
        <v>302</v>
      </c>
      <c r="D169" s="234" t="s">
        <v>297</v>
      </c>
      <c r="E169" s="235" t="s">
        <v>303</v>
      </c>
      <c r="F169" s="236" t="s">
        <v>304</v>
      </c>
      <c r="G169" s="237" t="s">
        <v>126</v>
      </c>
      <c r="H169" s="238">
        <v>8</v>
      </c>
      <c r="I169" s="239"/>
      <c r="J169" s="239"/>
      <c r="K169" s="240">
        <f>ROUND(P169*H169,2)</f>
        <v>0</v>
      </c>
      <c r="L169" s="236" t="s">
        <v>175</v>
      </c>
      <c r="M169" s="42"/>
      <c r="N169" s="241" t="s">
        <v>20</v>
      </c>
      <c r="O169" s="223" t="s">
        <v>42</v>
      </c>
      <c r="P169" s="224">
        <f>I169+J169</f>
        <v>0</v>
      </c>
      <c r="Q169" s="224">
        <f>ROUND(I169*H169,2)</f>
        <v>0</v>
      </c>
      <c r="R169" s="224">
        <f>ROUND(J169*H169,2)</f>
        <v>0</v>
      </c>
      <c r="S169" s="82"/>
      <c r="T169" s="225">
        <f>S169*H169</f>
        <v>0</v>
      </c>
      <c r="U169" s="225">
        <v>0</v>
      </c>
      <c r="V169" s="225">
        <f>U169*H169</f>
        <v>0</v>
      </c>
      <c r="W169" s="225">
        <v>0</v>
      </c>
      <c r="X169" s="226">
        <f>W169*H169</f>
        <v>0</v>
      </c>
      <c r="Y169" s="36"/>
      <c r="Z169" s="36"/>
      <c r="AA169" s="36"/>
      <c r="AB169" s="36"/>
      <c r="AC169" s="36"/>
      <c r="AD169" s="36"/>
      <c r="AE169" s="36"/>
      <c r="AR169" s="227" t="s">
        <v>81</v>
      </c>
      <c r="AT169" s="227" t="s">
        <v>297</v>
      </c>
      <c r="AU169" s="227" t="s">
        <v>81</v>
      </c>
      <c r="AY169" s="15" t="s">
        <v>122</v>
      </c>
      <c r="BE169" s="228">
        <f>IF(O169="základní",K169,0)</f>
        <v>0</v>
      </c>
      <c r="BF169" s="228">
        <f>IF(O169="snížená",K169,0)</f>
        <v>0</v>
      </c>
      <c r="BG169" s="228">
        <f>IF(O169="zákl. přenesená",K169,0)</f>
        <v>0</v>
      </c>
      <c r="BH169" s="228">
        <f>IF(O169="sníž. přenesená",K169,0)</f>
        <v>0</v>
      </c>
      <c r="BI169" s="228">
        <f>IF(O169="nulová",K169,0)</f>
        <v>0</v>
      </c>
      <c r="BJ169" s="15" t="s">
        <v>81</v>
      </c>
      <c r="BK169" s="228">
        <f>ROUND(P169*H169,2)</f>
        <v>0</v>
      </c>
      <c r="BL169" s="15" t="s">
        <v>81</v>
      </c>
      <c r="BM169" s="227" t="s">
        <v>305</v>
      </c>
    </row>
    <row r="170" s="2" customFormat="1">
      <c r="A170" s="36"/>
      <c r="B170" s="37"/>
      <c r="C170" s="38"/>
      <c r="D170" s="229" t="s">
        <v>129</v>
      </c>
      <c r="E170" s="38"/>
      <c r="F170" s="230" t="s">
        <v>304</v>
      </c>
      <c r="G170" s="38"/>
      <c r="H170" s="38"/>
      <c r="I170" s="135"/>
      <c r="J170" s="135"/>
      <c r="K170" s="38"/>
      <c r="L170" s="38"/>
      <c r="M170" s="42"/>
      <c r="N170" s="231"/>
      <c r="O170" s="232"/>
      <c r="P170" s="82"/>
      <c r="Q170" s="82"/>
      <c r="R170" s="82"/>
      <c r="S170" s="82"/>
      <c r="T170" s="82"/>
      <c r="U170" s="82"/>
      <c r="V170" s="82"/>
      <c r="W170" s="82"/>
      <c r="X170" s="83"/>
      <c r="Y170" s="36"/>
      <c r="Z170" s="36"/>
      <c r="AA170" s="36"/>
      <c r="AB170" s="36"/>
      <c r="AC170" s="36"/>
      <c r="AD170" s="36"/>
      <c r="AE170" s="36"/>
      <c r="AT170" s="15" t="s">
        <v>129</v>
      </c>
      <c r="AU170" s="15" t="s">
        <v>81</v>
      </c>
    </row>
    <row r="171" s="2" customFormat="1" ht="24" customHeight="1">
      <c r="A171" s="36"/>
      <c r="B171" s="37"/>
      <c r="C171" s="234" t="s">
        <v>306</v>
      </c>
      <c r="D171" s="234" t="s">
        <v>297</v>
      </c>
      <c r="E171" s="235" t="s">
        <v>307</v>
      </c>
      <c r="F171" s="236" t="s">
        <v>308</v>
      </c>
      <c r="G171" s="237" t="s">
        <v>126</v>
      </c>
      <c r="H171" s="238">
        <v>4</v>
      </c>
      <c r="I171" s="239"/>
      <c r="J171" s="239"/>
      <c r="K171" s="240">
        <f>ROUND(P171*H171,2)</f>
        <v>0</v>
      </c>
      <c r="L171" s="236" t="s">
        <v>175</v>
      </c>
      <c r="M171" s="42"/>
      <c r="N171" s="241" t="s">
        <v>20</v>
      </c>
      <c r="O171" s="223" t="s">
        <v>42</v>
      </c>
      <c r="P171" s="224">
        <f>I171+J171</f>
        <v>0</v>
      </c>
      <c r="Q171" s="224">
        <f>ROUND(I171*H171,2)</f>
        <v>0</v>
      </c>
      <c r="R171" s="224">
        <f>ROUND(J171*H171,2)</f>
        <v>0</v>
      </c>
      <c r="S171" s="82"/>
      <c r="T171" s="225">
        <f>S171*H171</f>
        <v>0</v>
      </c>
      <c r="U171" s="225">
        <v>0</v>
      </c>
      <c r="V171" s="225">
        <f>U171*H171</f>
        <v>0</v>
      </c>
      <c r="W171" s="225">
        <v>0</v>
      </c>
      <c r="X171" s="226">
        <f>W171*H171</f>
        <v>0</v>
      </c>
      <c r="Y171" s="36"/>
      <c r="Z171" s="36"/>
      <c r="AA171" s="36"/>
      <c r="AB171" s="36"/>
      <c r="AC171" s="36"/>
      <c r="AD171" s="36"/>
      <c r="AE171" s="36"/>
      <c r="AR171" s="227" t="s">
        <v>81</v>
      </c>
      <c r="AT171" s="227" t="s">
        <v>297</v>
      </c>
      <c r="AU171" s="227" t="s">
        <v>81</v>
      </c>
      <c r="AY171" s="15" t="s">
        <v>122</v>
      </c>
      <c r="BE171" s="228">
        <f>IF(O171="základní",K171,0)</f>
        <v>0</v>
      </c>
      <c r="BF171" s="228">
        <f>IF(O171="snížená",K171,0)</f>
        <v>0</v>
      </c>
      <c r="BG171" s="228">
        <f>IF(O171="zákl. přenesená",K171,0)</f>
        <v>0</v>
      </c>
      <c r="BH171" s="228">
        <f>IF(O171="sníž. přenesená",K171,0)</f>
        <v>0</v>
      </c>
      <c r="BI171" s="228">
        <f>IF(O171="nulová",K171,0)</f>
        <v>0</v>
      </c>
      <c r="BJ171" s="15" t="s">
        <v>81</v>
      </c>
      <c r="BK171" s="228">
        <f>ROUND(P171*H171,2)</f>
        <v>0</v>
      </c>
      <c r="BL171" s="15" t="s">
        <v>81</v>
      </c>
      <c r="BM171" s="227" t="s">
        <v>309</v>
      </c>
    </row>
    <row r="172" s="2" customFormat="1">
      <c r="A172" s="36"/>
      <c r="B172" s="37"/>
      <c r="C172" s="38"/>
      <c r="D172" s="229" t="s">
        <v>129</v>
      </c>
      <c r="E172" s="38"/>
      <c r="F172" s="230" t="s">
        <v>308</v>
      </c>
      <c r="G172" s="38"/>
      <c r="H172" s="38"/>
      <c r="I172" s="135"/>
      <c r="J172" s="135"/>
      <c r="K172" s="38"/>
      <c r="L172" s="38"/>
      <c r="M172" s="42"/>
      <c r="N172" s="231"/>
      <c r="O172" s="232"/>
      <c r="P172" s="82"/>
      <c r="Q172" s="82"/>
      <c r="R172" s="82"/>
      <c r="S172" s="82"/>
      <c r="T172" s="82"/>
      <c r="U172" s="82"/>
      <c r="V172" s="82"/>
      <c r="W172" s="82"/>
      <c r="X172" s="83"/>
      <c r="Y172" s="36"/>
      <c r="Z172" s="36"/>
      <c r="AA172" s="36"/>
      <c r="AB172" s="36"/>
      <c r="AC172" s="36"/>
      <c r="AD172" s="36"/>
      <c r="AE172" s="36"/>
      <c r="AT172" s="15" t="s">
        <v>129</v>
      </c>
      <c r="AU172" s="15" t="s">
        <v>81</v>
      </c>
    </row>
    <row r="173" s="2" customFormat="1" ht="24" customHeight="1">
      <c r="A173" s="36"/>
      <c r="B173" s="37"/>
      <c r="C173" s="234" t="s">
        <v>310</v>
      </c>
      <c r="D173" s="234" t="s">
        <v>297</v>
      </c>
      <c r="E173" s="235" t="s">
        <v>311</v>
      </c>
      <c r="F173" s="236" t="s">
        <v>312</v>
      </c>
      <c r="G173" s="237" t="s">
        <v>313</v>
      </c>
      <c r="H173" s="238">
        <v>23</v>
      </c>
      <c r="I173" s="239"/>
      <c r="J173" s="239"/>
      <c r="K173" s="240">
        <f>ROUND(P173*H173,2)</f>
        <v>0</v>
      </c>
      <c r="L173" s="236" t="s">
        <v>175</v>
      </c>
      <c r="M173" s="42"/>
      <c r="N173" s="241" t="s">
        <v>20</v>
      </c>
      <c r="O173" s="223" t="s">
        <v>42</v>
      </c>
      <c r="P173" s="224">
        <f>I173+J173</f>
        <v>0</v>
      </c>
      <c r="Q173" s="224">
        <f>ROUND(I173*H173,2)</f>
        <v>0</v>
      </c>
      <c r="R173" s="224">
        <f>ROUND(J173*H173,2)</f>
        <v>0</v>
      </c>
      <c r="S173" s="82"/>
      <c r="T173" s="225">
        <f>S173*H173</f>
        <v>0</v>
      </c>
      <c r="U173" s="225">
        <v>0</v>
      </c>
      <c r="V173" s="225">
        <f>U173*H173</f>
        <v>0</v>
      </c>
      <c r="W173" s="225">
        <v>0</v>
      </c>
      <c r="X173" s="226">
        <f>W173*H173</f>
        <v>0</v>
      </c>
      <c r="Y173" s="36"/>
      <c r="Z173" s="36"/>
      <c r="AA173" s="36"/>
      <c r="AB173" s="36"/>
      <c r="AC173" s="36"/>
      <c r="AD173" s="36"/>
      <c r="AE173" s="36"/>
      <c r="AR173" s="227" t="s">
        <v>81</v>
      </c>
      <c r="AT173" s="227" t="s">
        <v>297</v>
      </c>
      <c r="AU173" s="227" t="s">
        <v>81</v>
      </c>
      <c r="AY173" s="15" t="s">
        <v>122</v>
      </c>
      <c r="BE173" s="228">
        <f>IF(O173="základní",K173,0)</f>
        <v>0</v>
      </c>
      <c r="BF173" s="228">
        <f>IF(O173="snížená",K173,0)</f>
        <v>0</v>
      </c>
      <c r="BG173" s="228">
        <f>IF(O173="zákl. přenesená",K173,0)</f>
        <v>0</v>
      </c>
      <c r="BH173" s="228">
        <f>IF(O173="sníž. přenesená",K173,0)</f>
        <v>0</v>
      </c>
      <c r="BI173" s="228">
        <f>IF(O173="nulová",K173,0)</f>
        <v>0</v>
      </c>
      <c r="BJ173" s="15" t="s">
        <v>81</v>
      </c>
      <c r="BK173" s="228">
        <f>ROUND(P173*H173,2)</f>
        <v>0</v>
      </c>
      <c r="BL173" s="15" t="s">
        <v>81</v>
      </c>
      <c r="BM173" s="227" t="s">
        <v>314</v>
      </c>
    </row>
    <row r="174" s="2" customFormat="1">
      <c r="A174" s="36"/>
      <c r="B174" s="37"/>
      <c r="C174" s="38"/>
      <c r="D174" s="229" t="s">
        <v>129</v>
      </c>
      <c r="E174" s="38"/>
      <c r="F174" s="230" t="s">
        <v>312</v>
      </c>
      <c r="G174" s="38"/>
      <c r="H174" s="38"/>
      <c r="I174" s="135"/>
      <c r="J174" s="135"/>
      <c r="K174" s="38"/>
      <c r="L174" s="38"/>
      <c r="M174" s="42"/>
      <c r="N174" s="231"/>
      <c r="O174" s="232"/>
      <c r="P174" s="82"/>
      <c r="Q174" s="82"/>
      <c r="R174" s="82"/>
      <c r="S174" s="82"/>
      <c r="T174" s="82"/>
      <c r="U174" s="82"/>
      <c r="V174" s="82"/>
      <c r="W174" s="82"/>
      <c r="X174" s="83"/>
      <c r="Y174" s="36"/>
      <c r="Z174" s="36"/>
      <c r="AA174" s="36"/>
      <c r="AB174" s="36"/>
      <c r="AC174" s="36"/>
      <c r="AD174" s="36"/>
      <c r="AE174" s="36"/>
      <c r="AT174" s="15" t="s">
        <v>129</v>
      </c>
      <c r="AU174" s="15" t="s">
        <v>81</v>
      </c>
    </row>
    <row r="175" s="2" customFormat="1" ht="24" customHeight="1">
      <c r="A175" s="36"/>
      <c r="B175" s="37"/>
      <c r="C175" s="234" t="s">
        <v>315</v>
      </c>
      <c r="D175" s="234" t="s">
        <v>297</v>
      </c>
      <c r="E175" s="235" t="s">
        <v>316</v>
      </c>
      <c r="F175" s="236" t="s">
        <v>317</v>
      </c>
      <c r="G175" s="237" t="s">
        <v>313</v>
      </c>
      <c r="H175" s="238">
        <v>23</v>
      </c>
      <c r="I175" s="239"/>
      <c r="J175" s="239"/>
      <c r="K175" s="240">
        <f>ROUND(P175*H175,2)</f>
        <v>0</v>
      </c>
      <c r="L175" s="236" t="s">
        <v>175</v>
      </c>
      <c r="M175" s="42"/>
      <c r="N175" s="241" t="s">
        <v>20</v>
      </c>
      <c r="O175" s="223" t="s">
        <v>42</v>
      </c>
      <c r="P175" s="224">
        <f>I175+J175</f>
        <v>0</v>
      </c>
      <c r="Q175" s="224">
        <f>ROUND(I175*H175,2)</f>
        <v>0</v>
      </c>
      <c r="R175" s="224">
        <f>ROUND(J175*H175,2)</f>
        <v>0</v>
      </c>
      <c r="S175" s="82"/>
      <c r="T175" s="225">
        <f>S175*H175</f>
        <v>0</v>
      </c>
      <c r="U175" s="225">
        <v>0</v>
      </c>
      <c r="V175" s="225">
        <f>U175*H175</f>
        <v>0</v>
      </c>
      <c r="W175" s="225">
        <v>0</v>
      </c>
      <c r="X175" s="226">
        <f>W175*H175</f>
        <v>0</v>
      </c>
      <c r="Y175" s="36"/>
      <c r="Z175" s="36"/>
      <c r="AA175" s="36"/>
      <c r="AB175" s="36"/>
      <c r="AC175" s="36"/>
      <c r="AD175" s="36"/>
      <c r="AE175" s="36"/>
      <c r="AR175" s="227" t="s">
        <v>81</v>
      </c>
      <c r="AT175" s="227" t="s">
        <v>297</v>
      </c>
      <c r="AU175" s="227" t="s">
        <v>81</v>
      </c>
      <c r="AY175" s="15" t="s">
        <v>122</v>
      </c>
      <c r="BE175" s="228">
        <f>IF(O175="základní",K175,0)</f>
        <v>0</v>
      </c>
      <c r="BF175" s="228">
        <f>IF(O175="snížená",K175,0)</f>
        <v>0</v>
      </c>
      <c r="BG175" s="228">
        <f>IF(O175="zákl. přenesená",K175,0)</f>
        <v>0</v>
      </c>
      <c r="BH175" s="228">
        <f>IF(O175="sníž. přenesená",K175,0)</f>
        <v>0</v>
      </c>
      <c r="BI175" s="228">
        <f>IF(O175="nulová",K175,0)</f>
        <v>0</v>
      </c>
      <c r="BJ175" s="15" t="s">
        <v>81</v>
      </c>
      <c r="BK175" s="228">
        <f>ROUND(P175*H175,2)</f>
        <v>0</v>
      </c>
      <c r="BL175" s="15" t="s">
        <v>81</v>
      </c>
      <c r="BM175" s="227" t="s">
        <v>318</v>
      </c>
    </row>
    <row r="176" s="2" customFormat="1">
      <c r="A176" s="36"/>
      <c r="B176" s="37"/>
      <c r="C176" s="38"/>
      <c r="D176" s="229" t="s">
        <v>129</v>
      </c>
      <c r="E176" s="38"/>
      <c r="F176" s="230" t="s">
        <v>317</v>
      </c>
      <c r="G176" s="38"/>
      <c r="H176" s="38"/>
      <c r="I176" s="135"/>
      <c r="J176" s="135"/>
      <c r="K176" s="38"/>
      <c r="L176" s="38"/>
      <c r="M176" s="42"/>
      <c r="N176" s="231"/>
      <c r="O176" s="232"/>
      <c r="P176" s="82"/>
      <c r="Q176" s="82"/>
      <c r="R176" s="82"/>
      <c r="S176" s="82"/>
      <c r="T176" s="82"/>
      <c r="U176" s="82"/>
      <c r="V176" s="82"/>
      <c r="W176" s="82"/>
      <c r="X176" s="83"/>
      <c r="Y176" s="36"/>
      <c r="Z176" s="36"/>
      <c r="AA176" s="36"/>
      <c r="AB176" s="36"/>
      <c r="AC176" s="36"/>
      <c r="AD176" s="36"/>
      <c r="AE176" s="36"/>
      <c r="AT176" s="15" t="s">
        <v>129</v>
      </c>
      <c r="AU176" s="15" t="s">
        <v>81</v>
      </c>
    </row>
    <row r="177" s="2" customFormat="1" ht="24" customHeight="1">
      <c r="A177" s="36"/>
      <c r="B177" s="37"/>
      <c r="C177" s="234" t="s">
        <v>319</v>
      </c>
      <c r="D177" s="234" t="s">
        <v>297</v>
      </c>
      <c r="E177" s="235" t="s">
        <v>320</v>
      </c>
      <c r="F177" s="236" t="s">
        <v>321</v>
      </c>
      <c r="G177" s="237" t="s">
        <v>126</v>
      </c>
      <c r="H177" s="238">
        <v>2</v>
      </c>
      <c r="I177" s="239"/>
      <c r="J177" s="239"/>
      <c r="K177" s="240">
        <f>ROUND(P177*H177,2)</f>
        <v>0</v>
      </c>
      <c r="L177" s="236" t="s">
        <v>175</v>
      </c>
      <c r="M177" s="42"/>
      <c r="N177" s="241" t="s">
        <v>20</v>
      </c>
      <c r="O177" s="223" t="s">
        <v>42</v>
      </c>
      <c r="P177" s="224">
        <f>I177+J177</f>
        <v>0</v>
      </c>
      <c r="Q177" s="224">
        <f>ROUND(I177*H177,2)</f>
        <v>0</v>
      </c>
      <c r="R177" s="224">
        <f>ROUND(J177*H177,2)</f>
        <v>0</v>
      </c>
      <c r="S177" s="82"/>
      <c r="T177" s="225">
        <f>S177*H177</f>
        <v>0</v>
      </c>
      <c r="U177" s="225">
        <v>0</v>
      </c>
      <c r="V177" s="225">
        <f>U177*H177</f>
        <v>0</v>
      </c>
      <c r="W177" s="225">
        <v>0</v>
      </c>
      <c r="X177" s="226">
        <f>W177*H177</f>
        <v>0</v>
      </c>
      <c r="Y177" s="36"/>
      <c r="Z177" s="36"/>
      <c r="AA177" s="36"/>
      <c r="AB177" s="36"/>
      <c r="AC177" s="36"/>
      <c r="AD177" s="36"/>
      <c r="AE177" s="36"/>
      <c r="AR177" s="227" t="s">
        <v>81</v>
      </c>
      <c r="AT177" s="227" t="s">
        <v>297</v>
      </c>
      <c r="AU177" s="227" t="s">
        <v>81</v>
      </c>
      <c r="AY177" s="15" t="s">
        <v>122</v>
      </c>
      <c r="BE177" s="228">
        <f>IF(O177="základní",K177,0)</f>
        <v>0</v>
      </c>
      <c r="BF177" s="228">
        <f>IF(O177="snížená",K177,0)</f>
        <v>0</v>
      </c>
      <c r="BG177" s="228">
        <f>IF(O177="zákl. přenesená",K177,0)</f>
        <v>0</v>
      </c>
      <c r="BH177" s="228">
        <f>IF(O177="sníž. přenesená",K177,0)</f>
        <v>0</v>
      </c>
      <c r="BI177" s="228">
        <f>IF(O177="nulová",K177,0)</f>
        <v>0</v>
      </c>
      <c r="BJ177" s="15" t="s">
        <v>81</v>
      </c>
      <c r="BK177" s="228">
        <f>ROUND(P177*H177,2)</f>
        <v>0</v>
      </c>
      <c r="BL177" s="15" t="s">
        <v>81</v>
      </c>
      <c r="BM177" s="227" t="s">
        <v>322</v>
      </c>
    </row>
    <row r="178" s="2" customFormat="1">
      <c r="A178" s="36"/>
      <c r="B178" s="37"/>
      <c r="C178" s="38"/>
      <c r="D178" s="229" t="s">
        <v>129</v>
      </c>
      <c r="E178" s="38"/>
      <c r="F178" s="230" t="s">
        <v>321</v>
      </c>
      <c r="G178" s="38"/>
      <c r="H178" s="38"/>
      <c r="I178" s="135"/>
      <c r="J178" s="135"/>
      <c r="K178" s="38"/>
      <c r="L178" s="38"/>
      <c r="M178" s="42"/>
      <c r="N178" s="231"/>
      <c r="O178" s="232"/>
      <c r="P178" s="82"/>
      <c r="Q178" s="82"/>
      <c r="R178" s="82"/>
      <c r="S178" s="82"/>
      <c r="T178" s="82"/>
      <c r="U178" s="82"/>
      <c r="V178" s="82"/>
      <c r="W178" s="82"/>
      <c r="X178" s="83"/>
      <c r="Y178" s="36"/>
      <c r="Z178" s="36"/>
      <c r="AA178" s="36"/>
      <c r="AB178" s="36"/>
      <c r="AC178" s="36"/>
      <c r="AD178" s="36"/>
      <c r="AE178" s="36"/>
      <c r="AT178" s="15" t="s">
        <v>129</v>
      </c>
      <c r="AU178" s="15" t="s">
        <v>81</v>
      </c>
    </row>
    <row r="179" s="2" customFormat="1" ht="24" customHeight="1">
      <c r="A179" s="36"/>
      <c r="B179" s="37"/>
      <c r="C179" s="234" t="s">
        <v>323</v>
      </c>
      <c r="D179" s="234" t="s">
        <v>297</v>
      </c>
      <c r="E179" s="235" t="s">
        <v>324</v>
      </c>
      <c r="F179" s="236" t="s">
        <v>325</v>
      </c>
      <c r="G179" s="237" t="s">
        <v>126</v>
      </c>
      <c r="H179" s="238">
        <v>6</v>
      </c>
      <c r="I179" s="239"/>
      <c r="J179" s="239"/>
      <c r="K179" s="240">
        <f>ROUND(P179*H179,2)</f>
        <v>0</v>
      </c>
      <c r="L179" s="236" t="s">
        <v>175</v>
      </c>
      <c r="M179" s="42"/>
      <c r="N179" s="241" t="s">
        <v>20</v>
      </c>
      <c r="O179" s="223" t="s">
        <v>42</v>
      </c>
      <c r="P179" s="224">
        <f>I179+J179</f>
        <v>0</v>
      </c>
      <c r="Q179" s="224">
        <f>ROUND(I179*H179,2)</f>
        <v>0</v>
      </c>
      <c r="R179" s="224">
        <f>ROUND(J179*H179,2)</f>
        <v>0</v>
      </c>
      <c r="S179" s="82"/>
      <c r="T179" s="225">
        <f>S179*H179</f>
        <v>0</v>
      </c>
      <c r="U179" s="225">
        <v>0</v>
      </c>
      <c r="V179" s="225">
        <f>U179*H179</f>
        <v>0</v>
      </c>
      <c r="W179" s="225">
        <v>0</v>
      </c>
      <c r="X179" s="226">
        <f>W179*H179</f>
        <v>0</v>
      </c>
      <c r="Y179" s="36"/>
      <c r="Z179" s="36"/>
      <c r="AA179" s="36"/>
      <c r="AB179" s="36"/>
      <c r="AC179" s="36"/>
      <c r="AD179" s="36"/>
      <c r="AE179" s="36"/>
      <c r="AR179" s="227" t="s">
        <v>81</v>
      </c>
      <c r="AT179" s="227" t="s">
        <v>297</v>
      </c>
      <c r="AU179" s="227" t="s">
        <v>81</v>
      </c>
      <c r="AY179" s="15" t="s">
        <v>122</v>
      </c>
      <c r="BE179" s="228">
        <f>IF(O179="základní",K179,0)</f>
        <v>0</v>
      </c>
      <c r="BF179" s="228">
        <f>IF(O179="snížená",K179,0)</f>
        <v>0</v>
      </c>
      <c r="BG179" s="228">
        <f>IF(O179="zákl. přenesená",K179,0)</f>
        <v>0</v>
      </c>
      <c r="BH179" s="228">
        <f>IF(O179="sníž. přenesená",K179,0)</f>
        <v>0</v>
      </c>
      <c r="BI179" s="228">
        <f>IF(O179="nulová",K179,0)</f>
        <v>0</v>
      </c>
      <c r="BJ179" s="15" t="s">
        <v>81</v>
      </c>
      <c r="BK179" s="228">
        <f>ROUND(P179*H179,2)</f>
        <v>0</v>
      </c>
      <c r="BL179" s="15" t="s">
        <v>81</v>
      </c>
      <c r="BM179" s="227" t="s">
        <v>326</v>
      </c>
    </row>
    <row r="180" s="2" customFormat="1">
      <c r="A180" s="36"/>
      <c r="B180" s="37"/>
      <c r="C180" s="38"/>
      <c r="D180" s="229" t="s">
        <v>129</v>
      </c>
      <c r="E180" s="38"/>
      <c r="F180" s="230" t="s">
        <v>325</v>
      </c>
      <c r="G180" s="38"/>
      <c r="H180" s="38"/>
      <c r="I180" s="135"/>
      <c r="J180" s="135"/>
      <c r="K180" s="38"/>
      <c r="L180" s="38"/>
      <c r="M180" s="42"/>
      <c r="N180" s="231"/>
      <c r="O180" s="232"/>
      <c r="P180" s="82"/>
      <c r="Q180" s="82"/>
      <c r="R180" s="82"/>
      <c r="S180" s="82"/>
      <c r="T180" s="82"/>
      <c r="U180" s="82"/>
      <c r="V180" s="82"/>
      <c r="W180" s="82"/>
      <c r="X180" s="83"/>
      <c r="Y180" s="36"/>
      <c r="Z180" s="36"/>
      <c r="AA180" s="36"/>
      <c r="AB180" s="36"/>
      <c r="AC180" s="36"/>
      <c r="AD180" s="36"/>
      <c r="AE180" s="36"/>
      <c r="AT180" s="15" t="s">
        <v>129</v>
      </c>
      <c r="AU180" s="15" t="s">
        <v>81</v>
      </c>
    </row>
    <row r="181" s="2" customFormat="1" ht="24" customHeight="1">
      <c r="A181" s="36"/>
      <c r="B181" s="37"/>
      <c r="C181" s="234" t="s">
        <v>327</v>
      </c>
      <c r="D181" s="234" t="s">
        <v>297</v>
      </c>
      <c r="E181" s="235" t="s">
        <v>328</v>
      </c>
      <c r="F181" s="236" t="s">
        <v>329</v>
      </c>
      <c r="G181" s="237" t="s">
        <v>126</v>
      </c>
      <c r="H181" s="238">
        <v>6</v>
      </c>
      <c r="I181" s="239"/>
      <c r="J181" s="239"/>
      <c r="K181" s="240">
        <f>ROUND(P181*H181,2)</f>
        <v>0</v>
      </c>
      <c r="L181" s="236" t="s">
        <v>175</v>
      </c>
      <c r="M181" s="42"/>
      <c r="N181" s="241" t="s">
        <v>20</v>
      </c>
      <c r="O181" s="223" t="s">
        <v>42</v>
      </c>
      <c r="P181" s="224">
        <f>I181+J181</f>
        <v>0</v>
      </c>
      <c r="Q181" s="224">
        <f>ROUND(I181*H181,2)</f>
        <v>0</v>
      </c>
      <c r="R181" s="224">
        <f>ROUND(J181*H181,2)</f>
        <v>0</v>
      </c>
      <c r="S181" s="82"/>
      <c r="T181" s="225">
        <f>S181*H181</f>
        <v>0</v>
      </c>
      <c r="U181" s="225">
        <v>0</v>
      </c>
      <c r="V181" s="225">
        <f>U181*H181</f>
        <v>0</v>
      </c>
      <c r="W181" s="225">
        <v>0</v>
      </c>
      <c r="X181" s="226">
        <f>W181*H181</f>
        <v>0</v>
      </c>
      <c r="Y181" s="36"/>
      <c r="Z181" s="36"/>
      <c r="AA181" s="36"/>
      <c r="AB181" s="36"/>
      <c r="AC181" s="36"/>
      <c r="AD181" s="36"/>
      <c r="AE181" s="36"/>
      <c r="AR181" s="227" t="s">
        <v>81</v>
      </c>
      <c r="AT181" s="227" t="s">
        <v>297</v>
      </c>
      <c r="AU181" s="227" t="s">
        <v>81</v>
      </c>
      <c r="AY181" s="15" t="s">
        <v>122</v>
      </c>
      <c r="BE181" s="228">
        <f>IF(O181="základní",K181,0)</f>
        <v>0</v>
      </c>
      <c r="BF181" s="228">
        <f>IF(O181="snížená",K181,0)</f>
        <v>0</v>
      </c>
      <c r="BG181" s="228">
        <f>IF(O181="zákl. přenesená",K181,0)</f>
        <v>0</v>
      </c>
      <c r="BH181" s="228">
        <f>IF(O181="sníž. přenesená",K181,0)</f>
        <v>0</v>
      </c>
      <c r="BI181" s="228">
        <f>IF(O181="nulová",K181,0)</f>
        <v>0</v>
      </c>
      <c r="BJ181" s="15" t="s">
        <v>81</v>
      </c>
      <c r="BK181" s="228">
        <f>ROUND(P181*H181,2)</f>
        <v>0</v>
      </c>
      <c r="BL181" s="15" t="s">
        <v>81</v>
      </c>
      <c r="BM181" s="227" t="s">
        <v>330</v>
      </c>
    </row>
    <row r="182" s="2" customFormat="1">
      <c r="A182" s="36"/>
      <c r="B182" s="37"/>
      <c r="C182" s="38"/>
      <c r="D182" s="229" t="s">
        <v>129</v>
      </c>
      <c r="E182" s="38"/>
      <c r="F182" s="230" t="s">
        <v>331</v>
      </c>
      <c r="G182" s="38"/>
      <c r="H182" s="38"/>
      <c r="I182" s="135"/>
      <c r="J182" s="135"/>
      <c r="K182" s="38"/>
      <c r="L182" s="38"/>
      <c r="M182" s="42"/>
      <c r="N182" s="231"/>
      <c r="O182" s="232"/>
      <c r="P182" s="82"/>
      <c r="Q182" s="82"/>
      <c r="R182" s="82"/>
      <c r="S182" s="82"/>
      <c r="T182" s="82"/>
      <c r="U182" s="82"/>
      <c r="V182" s="82"/>
      <c r="W182" s="82"/>
      <c r="X182" s="83"/>
      <c r="Y182" s="36"/>
      <c r="Z182" s="36"/>
      <c r="AA182" s="36"/>
      <c r="AB182" s="36"/>
      <c r="AC182" s="36"/>
      <c r="AD182" s="36"/>
      <c r="AE182" s="36"/>
      <c r="AT182" s="15" t="s">
        <v>129</v>
      </c>
      <c r="AU182" s="15" t="s">
        <v>81</v>
      </c>
    </row>
    <row r="183" s="2" customFormat="1" ht="24" customHeight="1">
      <c r="A183" s="36"/>
      <c r="B183" s="37"/>
      <c r="C183" s="234" t="s">
        <v>332</v>
      </c>
      <c r="D183" s="234" t="s">
        <v>297</v>
      </c>
      <c r="E183" s="235" t="s">
        <v>333</v>
      </c>
      <c r="F183" s="236" t="s">
        <v>334</v>
      </c>
      <c r="G183" s="237" t="s">
        <v>126</v>
      </c>
      <c r="H183" s="238">
        <v>79</v>
      </c>
      <c r="I183" s="239"/>
      <c r="J183" s="239"/>
      <c r="K183" s="240">
        <f>ROUND(P183*H183,2)</f>
        <v>0</v>
      </c>
      <c r="L183" s="236" t="s">
        <v>175</v>
      </c>
      <c r="M183" s="42"/>
      <c r="N183" s="241" t="s">
        <v>20</v>
      </c>
      <c r="O183" s="223" t="s">
        <v>42</v>
      </c>
      <c r="P183" s="224">
        <f>I183+J183</f>
        <v>0</v>
      </c>
      <c r="Q183" s="224">
        <f>ROUND(I183*H183,2)</f>
        <v>0</v>
      </c>
      <c r="R183" s="224">
        <f>ROUND(J183*H183,2)</f>
        <v>0</v>
      </c>
      <c r="S183" s="82"/>
      <c r="T183" s="225">
        <f>S183*H183</f>
        <v>0</v>
      </c>
      <c r="U183" s="225">
        <v>0</v>
      </c>
      <c r="V183" s="225">
        <f>U183*H183</f>
        <v>0</v>
      </c>
      <c r="W183" s="225">
        <v>0</v>
      </c>
      <c r="X183" s="226">
        <f>W183*H183</f>
        <v>0</v>
      </c>
      <c r="Y183" s="36"/>
      <c r="Z183" s="36"/>
      <c r="AA183" s="36"/>
      <c r="AB183" s="36"/>
      <c r="AC183" s="36"/>
      <c r="AD183" s="36"/>
      <c r="AE183" s="36"/>
      <c r="AR183" s="227" t="s">
        <v>81</v>
      </c>
      <c r="AT183" s="227" t="s">
        <v>297</v>
      </c>
      <c r="AU183" s="227" t="s">
        <v>81</v>
      </c>
      <c r="AY183" s="15" t="s">
        <v>122</v>
      </c>
      <c r="BE183" s="228">
        <f>IF(O183="základní",K183,0)</f>
        <v>0</v>
      </c>
      <c r="BF183" s="228">
        <f>IF(O183="snížená",K183,0)</f>
        <v>0</v>
      </c>
      <c r="BG183" s="228">
        <f>IF(O183="zákl. přenesená",K183,0)</f>
        <v>0</v>
      </c>
      <c r="BH183" s="228">
        <f>IF(O183="sníž. přenesená",K183,0)</f>
        <v>0</v>
      </c>
      <c r="BI183" s="228">
        <f>IF(O183="nulová",K183,0)</f>
        <v>0</v>
      </c>
      <c r="BJ183" s="15" t="s">
        <v>81</v>
      </c>
      <c r="BK183" s="228">
        <f>ROUND(P183*H183,2)</f>
        <v>0</v>
      </c>
      <c r="BL183" s="15" t="s">
        <v>81</v>
      </c>
      <c r="BM183" s="227" t="s">
        <v>335</v>
      </c>
    </row>
    <row r="184" s="2" customFormat="1">
      <c r="A184" s="36"/>
      <c r="B184" s="37"/>
      <c r="C184" s="38"/>
      <c r="D184" s="229" t="s">
        <v>129</v>
      </c>
      <c r="E184" s="38"/>
      <c r="F184" s="230" t="s">
        <v>334</v>
      </c>
      <c r="G184" s="38"/>
      <c r="H184" s="38"/>
      <c r="I184" s="135"/>
      <c r="J184" s="135"/>
      <c r="K184" s="38"/>
      <c r="L184" s="38"/>
      <c r="M184" s="42"/>
      <c r="N184" s="231"/>
      <c r="O184" s="232"/>
      <c r="P184" s="82"/>
      <c r="Q184" s="82"/>
      <c r="R184" s="82"/>
      <c r="S184" s="82"/>
      <c r="T184" s="82"/>
      <c r="U184" s="82"/>
      <c r="V184" s="82"/>
      <c r="W184" s="82"/>
      <c r="X184" s="83"/>
      <c r="Y184" s="36"/>
      <c r="Z184" s="36"/>
      <c r="AA184" s="36"/>
      <c r="AB184" s="36"/>
      <c r="AC184" s="36"/>
      <c r="AD184" s="36"/>
      <c r="AE184" s="36"/>
      <c r="AT184" s="15" t="s">
        <v>129</v>
      </c>
      <c r="AU184" s="15" t="s">
        <v>81</v>
      </c>
    </row>
    <row r="185" s="2" customFormat="1" ht="24" customHeight="1">
      <c r="A185" s="36"/>
      <c r="B185" s="37"/>
      <c r="C185" s="234" t="s">
        <v>8</v>
      </c>
      <c r="D185" s="234" t="s">
        <v>297</v>
      </c>
      <c r="E185" s="235" t="s">
        <v>336</v>
      </c>
      <c r="F185" s="236" t="s">
        <v>337</v>
      </c>
      <c r="G185" s="237" t="s">
        <v>126</v>
      </c>
      <c r="H185" s="238">
        <v>79</v>
      </c>
      <c r="I185" s="239"/>
      <c r="J185" s="239"/>
      <c r="K185" s="240">
        <f>ROUND(P185*H185,2)</f>
        <v>0</v>
      </c>
      <c r="L185" s="236" t="s">
        <v>175</v>
      </c>
      <c r="M185" s="42"/>
      <c r="N185" s="241" t="s">
        <v>20</v>
      </c>
      <c r="O185" s="223" t="s">
        <v>42</v>
      </c>
      <c r="P185" s="224">
        <f>I185+J185</f>
        <v>0</v>
      </c>
      <c r="Q185" s="224">
        <f>ROUND(I185*H185,2)</f>
        <v>0</v>
      </c>
      <c r="R185" s="224">
        <f>ROUND(J185*H185,2)</f>
        <v>0</v>
      </c>
      <c r="S185" s="82"/>
      <c r="T185" s="225">
        <f>S185*H185</f>
        <v>0</v>
      </c>
      <c r="U185" s="225">
        <v>0</v>
      </c>
      <c r="V185" s="225">
        <f>U185*H185</f>
        <v>0</v>
      </c>
      <c r="W185" s="225">
        <v>0</v>
      </c>
      <c r="X185" s="226">
        <f>W185*H185</f>
        <v>0</v>
      </c>
      <c r="Y185" s="36"/>
      <c r="Z185" s="36"/>
      <c r="AA185" s="36"/>
      <c r="AB185" s="36"/>
      <c r="AC185" s="36"/>
      <c r="AD185" s="36"/>
      <c r="AE185" s="36"/>
      <c r="AR185" s="227" t="s">
        <v>81</v>
      </c>
      <c r="AT185" s="227" t="s">
        <v>297</v>
      </c>
      <c r="AU185" s="227" t="s">
        <v>81</v>
      </c>
      <c r="AY185" s="15" t="s">
        <v>122</v>
      </c>
      <c r="BE185" s="228">
        <f>IF(O185="základní",K185,0)</f>
        <v>0</v>
      </c>
      <c r="BF185" s="228">
        <f>IF(O185="snížená",K185,0)</f>
        <v>0</v>
      </c>
      <c r="BG185" s="228">
        <f>IF(O185="zákl. přenesená",K185,0)</f>
        <v>0</v>
      </c>
      <c r="BH185" s="228">
        <f>IF(O185="sníž. přenesená",K185,0)</f>
        <v>0</v>
      </c>
      <c r="BI185" s="228">
        <f>IF(O185="nulová",K185,0)</f>
        <v>0</v>
      </c>
      <c r="BJ185" s="15" t="s">
        <v>81</v>
      </c>
      <c r="BK185" s="228">
        <f>ROUND(P185*H185,2)</f>
        <v>0</v>
      </c>
      <c r="BL185" s="15" t="s">
        <v>81</v>
      </c>
      <c r="BM185" s="227" t="s">
        <v>338</v>
      </c>
    </row>
    <row r="186" s="2" customFormat="1">
      <c r="A186" s="36"/>
      <c r="B186" s="37"/>
      <c r="C186" s="38"/>
      <c r="D186" s="229" t="s">
        <v>129</v>
      </c>
      <c r="E186" s="38"/>
      <c r="F186" s="230" t="s">
        <v>337</v>
      </c>
      <c r="G186" s="38"/>
      <c r="H186" s="38"/>
      <c r="I186" s="135"/>
      <c r="J186" s="135"/>
      <c r="K186" s="38"/>
      <c r="L186" s="38"/>
      <c r="M186" s="42"/>
      <c r="N186" s="231"/>
      <c r="O186" s="232"/>
      <c r="P186" s="82"/>
      <c r="Q186" s="82"/>
      <c r="R186" s="82"/>
      <c r="S186" s="82"/>
      <c r="T186" s="82"/>
      <c r="U186" s="82"/>
      <c r="V186" s="82"/>
      <c r="W186" s="82"/>
      <c r="X186" s="83"/>
      <c r="Y186" s="36"/>
      <c r="Z186" s="36"/>
      <c r="AA186" s="36"/>
      <c r="AB186" s="36"/>
      <c r="AC186" s="36"/>
      <c r="AD186" s="36"/>
      <c r="AE186" s="36"/>
      <c r="AT186" s="15" t="s">
        <v>129</v>
      </c>
      <c r="AU186" s="15" t="s">
        <v>81</v>
      </c>
    </row>
    <row r="187" s="2" customFormat="1" ht="24" customHeight="1">
      <c r="A187" s="36"/>
      <c r="B187" s="37"/>
      <c r="C187" s="234" t="s">
        <v>339</v>
      </c>
      <c r="D187" s="234" t="s">
        <v>297</v>
      </c>
      <c r="E187" s="235" t="s">
        <v>340</v>
      </c>
      <c r="F187" s="236" t="s">
        <v>341</v>
      </c>
      <c r="G187" s="237" t="s">
        <v>126</v>
      </c>
      <c r="H187" s="238">
        <v>4</v>
      </c>
      <c r="I187" s="239"/>
      <c r="J187" s="239"/>
      <c r="K187" s="240">
        <f>ROUND(P187*H187,2)</f>
        <v>0</v>
      </c>
      <c r="L187" s="236" t="s">
        <v>175</v>
      </c>
      <c r="M187" s="42"/>
      <c r="N187" s="241" t="s">
        <v>20</v>
      </c>
      <c r="O187" s="223" t="s">
        <v>42</v>
      </c>
      <c r="P187" s="224">
        <f>I187+J187</f>
        <v>0</v>
      </c>
      <c r="Q187" s="224">
        <f>ROUND(I187*H187,2)</f>
        <v>0</v>
      </c>
      <c r="R187" s="224">
        <f>ROUND(J187*H187,2)</f>
        <v>0</v>
      </c>
      <c r="S187" s="82"/>
      <c r="T187" s="225">
        <f>S187*H187</f>
        <v>0</v>
      </c>
      <c r="U187" s="225">
        <v>0</v>
      </c>
      <c r="V187" s="225">
        <f>U187*H187</f>
        <v>0</v>
      </c>
      <c r="W187" s="225">
        <v>0</v>
      </c>
      <c r="X187" s="226">
        <f>W187*H187</f>
        <v>0</v>
      </c>
      <c r="Y187" s="36"/>
      <c r="Z187" s="36"/>
      <c r="AA187" s="36"/>
      <c r="AB187" s="36"/>
      <c r="AC187" s="36"/>
      <c r="AD187" s="36"/>
      <c r="AE187" s="36"/>
      <c r="AR187" s="227" t="s">
        <v>81</v>
      </c>
      <c r="AT187" s="227" t="s">
        <v>297</v>
      </c>
      <c r="AU187" s="227" t="s">
        <v>81</v>
      </c>
      <c r="AY187" s="15" t="s">
        <v>122</v>
      </c>
      <c r="BE187" s="228">
        <f>IF(O187="základní",K187,0)</f>
        <v>0</v>
      </c>
      <c r="BF187" s="228">
        <f>IF(O187="snížená",K187,0)</f>
        <v>0</v>
      </c>
      <c r="BG187" s="228">
        <f>IF(O187="zákl. přenesená",K187,0)</f>
        <v>0</v>
      </c>
      <c r="BH187" s="228">
        <f>IF(O187="sníž. přenesená",K187,0)</f>
        <v>0</v>
      </c>
      <c r="BI187" s="228">
        <f>IF(O187="nulová",K187,0)</f>
        <v>0</v>
      </c>
      <c r="BJ187" s="15" t="s">
        <v>81</v>
      </c>
      <c r="BK187" s="228">
        <f>ROUND(P187*H187,2)</f>
        <v>0</v>
      </c>
      <c r="BL187" s="15" t="s">
        <v>81</v>
      </c>
      <c r="BM187" s="227" t="s">
        <v>342</v>
      </c>
    </row>
    <row r="188" s="2" customFormat="1">
      <c r="A188" s="36"/>
      <c r="B188" s="37"/>
      <c r="C188" s="38"/>
      <c r="D188" s="229" t="s">
        <v>129</v>
      </c>
      <c r="E188" s="38"/>
      <c r="F188" s="230" t="s">
        <v>341</v>
      </c>
      <c r="G188" s="38"/>
      <c r="H188" s="38"/>
      <c r="I188" s="135"/>
      <c r="J188" s="135"/>
      <c r="K188" s="38"/>
      <c r="L188" s="38"/>
      <c r="M188" s="42"/>
      <c r="N188" s="231"/>
      <c r="O188" s="232"/>
      <c r="P188" s="82"/>
      <c r="Q188" s="82"/>
      <c r="R188" s="82"/>
      <c r="S188" s="82"/>
      <c r="T188" s="82"/>
      <c r="U188" s="82"/>
      <c r="V188" s="82"/>
      <c r="W188" s="82"/>
      <c r="X188" s="83"/>
      <c r="Y188" s="36"/>
      <c r="Z188" s="36"/>
      <c r="AA188" s="36"/>
      <c r="AB188" s="36"/>
      <c r="AC188" s="36"/>
      <c r="AD188" s="36"/>
      <c r="AE188" s="36"/>
      <c r="AT188" s="15" t="s">
        <v>129</v>
      </c>
      <c r="AU188" s="15" t="s">
        <v>81</v>
      </c>
    </row>
    <row r="189" s="2" customFormat="1" ht="24" customHeight="1">
      <c r="A189" s="36"/>
      <c r="B189" s="37"/>
      <c r="C189" s="234" t="s">
        <v>343</v>
      </c>
      <c r="D189" s="234" t="s">
        <v>297</v>
      </c>
      <c r="E189" s="235" t="s">
        <v>344</v>
      </c>
      <c r="F189" s="236" t="s">
        <v>345</v>
      </c>
      <c r="G189" s="237" t="s">
        <v>126</v>
      </c>
      <c r="H189" s="238">
        <v>1</v>
      </c>
      <c r="I189" s="239"/>
      <c r="J189" s="239"/>
      <c r="K189" s="240">
        <f>ROUND(P189*H189,2)</f>
        <v>0</v>
      </c>
      <c r="L189" s="236" t="s">
        <v>175</v>
      </c>
      <c r="M189" s="42"/>
      <c r="N189" s="241" t="s">
        <v>20</v>
      </c>
      <c r="O189" s="223" t="s">
        <v>42</v>
      </c>
      <c r="P189" s="224">
        <f>I189+J189</f>
        <v>0</v>
      </c>
      <c r="Q189" s="224">
        <f>ROUND(I189*H189,2)</f>
        <v>0</v>
      </c>
      <c r="R189" s="224">
        <f>ROUND(J189*H189,2)</f>
        <v>0</v>
      </c>
      <c r="S189" s="82"/>
      <c r="T189" s="225">
        <f>S189*H189</f>
        <v>0</v>
      </c>
      <c r="U189" s="225">
        <v>0</v>
      </c>
      <c r="V189" s="225">
        <f>U189*H189</f>
        <v>0</v>
      </c>
      <c r="W189" s="225">
        <v>0</v>
      </c>
      <c r="X189" s="226">
        <f>W189*H189</f>
        <v>0</v>
      </c>
      <c r="Y189" s="36"/>
      <c r="Z189" s="36"/>
      <c r="AA189" s="36"/>
      <c r="AB189" s="36"/>
      <c r="AC189" s="36"/>
      <c r="AD189" s="36"/>
      <c r="AE189" s="36"/>
      <c r="AR189" s="227" t="s">
        <v>81</v>
      </c>
      <c r="AT189" s="227" t="s">
        <v>297</v>
      </c>
      <c r="AU189" s="227" t="s">
        <v>81</v>
      </c>
      <c r="AY189" s="15" t="s">
        <v>122</v>
      </c>
      <c r="BE189" s="228">
        <f>IF(O189="základní",K189,0)</f>
        <v>0</v>
      </c>
      <c r="BF189" s="228">
        <f>IF(O189="snížená",K189,0)</f>
        <v>0</v>
      </c>
      <c r="BG189" s="228">
        <f>IF(O189="zákl. přenesená",K189,0)</f>
        <v>0</v>
      </c>
      <c r="BH189" s="228">
        <f>IF(O189="sníž. přenesená",K189,0)</f>
        <v>0</v>
      </c>
      <c r="BI189" s="228">
        <f>IF(O189="nulová",K189,0)</f>
        <v>0</v>
      </c>
      <c r="BJ189" s="15" t="s">
        <v>81</v>
      </c>
      <c r="BK189" s="228">
        <f>ROUND(P189*H189,2)</f>
        <v>0</v>
      </c>
      <c r="BL189" s="15" t="s">
        <v>81</v>
      </c>
      <c r="BM189" s="227" t="s">
        <v>346</v>
      </c>
    </row>
    <row r="190" s="2" customFormat="1">
      <c r="A190" s="36"/>
      <c r="B190" s="37"/>
      <c r="C190" s="38"/>
      <c r="D190" s="229" t="s">
        <v>129</v>
      </c>
      <c r="E190" s="38"/>
      <c r="F190" s="230" t="s">
        <v>345</v>
      </c>
      <c r="G190" s="38"/>
      <c r="H190" s="38"/>
      <c r="I190" s="135"/>
      <c r="J190" s="135"/>
      <c r="K190" s="38"/>
      <c r="L190" s="38"/>
      <c r="M190" s="42"/>
      <c r="N190" s="231"/>
      <c r="O190" s="232"/>
      <c r="P190" s="82"/>
      <c r="Q190" s="82"/>
      <c r="R190" s="82"/>
      <c r="S190" s="82"/>
      <c r="T190" s="82"/>
      <c r="U190" s="82"/>
      <c r="V190" s="82"/>
      <c r="W190" s="82"/>
      <c r="X190" s="83"/>
      <c r="Y190" s="36"/>
      <c r="Z190" s="36"/>
      <c r="AA190" s="36"/>
      <c r="AB190" s="36"/>
      <c r="AC190" s="36"/>
      <c r="AD190" s="36"/>
      <c r="AE190" s="36"/>
      <c r="AT190" s="15" t="s">
        <v>129</v>
      </c>
      <c r="AU190" s="15" t="s">
        <v>81</v>
      </c>
    </row>
    <row r="191" s="2" customFormat="1" ht="24" customHeight="1">
      <c r="A191" s="36"/>
      <c r="B191" s="37"/>
      <c r="C191" s="234" t="s">
        <v>347</v>
      </c>
      <c r="D191" s="234" t="s">
        <v>297</v>
      </c>
      <c r="E191" s="235" t="s">
        <v>348</v>
      </c>
      <c r="F191" s="236" t="s">
        <v>349</v>
      </c>
      <c r="G191" s="237" t="s">
        <v>126</v>
      </c>
      <c r="H191" s="238">
        <v>3</v>
      </c>
      <c r="I191" s="239"/>
      <c r="J191" s="239"/>
      <c r="K191" s="240">
        <f>ROUND(P191*H191,2)</f>
        <v>0</v>
      </c>
      <c r="L191" s="236" t="s">
        <v>175</v>
      </c>
      <c r="M191" s="42"/>
      <c r="N191" s="241" t="s">
        <v>20</v>
      </c>
      <c r="O191" s="223" t="s">
        <v>42</v>
      </c>
      <c r="P191" s="224">
        <f>I191+J191</f>
        <v>0</v>
      </c>
      <c r="Q191" s="224">
        <f>ROUND(I191*H191,2)</f>
        <v>0</v>
      </c>
      <c r="R191" s="224">
        <f>ROUND(J191*H191,2)</f>
        <v>0</v>
      </c>
      <c r="S191" s="82"/>
      <c r="T191" s="225">
        <f>S191*H191</f>
        <v>0</v>
      </c>
      <c r="U191" s="225">
        <v>0</v>
      </c>
      <c r="V191" s="225">
        <f>U191*H191</f>
        <v>0</v>
      </c>
      <c r="W191" s="225">
        <v>0</v>
      </c>
      <c r="X191" s="226">
        <f>W191*H191</f>
        <v>0</v>
      </c>
      <c r="Y191" s="36"/>
      <c r="Z191" s="36"/>
      <c r="AA191" s="36"/>
      <c r="AB191" s="36"/>
      <c r="AC191" s="36"/>
      <c r="AD191" s="36"/>
      <c r="AE191" s="36"/>
      <c r="AR191" s="227" t="s">
        <v>81</v>
      </c>
      <c r="AT191" s="227" t="s">
        <v>297</v>
      </c>
      <c r="AU191" s="227" t="s">
        <v>81</v>
      </c>
      <c r="AY191" s="15" t="s">
        <v>122</v>
      </c>
      <c r="BE191" s="228">
        <f>IF(O191="základní",K191,0)</f>
        <v>0</v>
      </c>
      <c r="BF191" s="228">
        <f>IF(O191="snížená",K191,0)</f>
        <v>0</v>
      </c>
      <c r="BG191" s="228">
        <f>IF(O191="zákl. přenesená",K191,0)</f>
        <v>0</v>
      </c>
      <c r="BH191" s="228">
        <f>IF(O191="sníž. přenesená",K191,0)</f>
        <v>0</v>
      </c>
      <c r="BI191" s="228">
        <f>IF(O191="nulová",K191,0)</f>
        <v>0</v>
      </c>
      <c r="BJ191" s="15" t="s">
        <v>81</v>
      </c>
      <c r="BK191" s="228">
        <f>ROUND(P191*H191,2)</f>
        <v>0</v>
      </c>
      <c r="BL191" s="15" t="s">
        <v>81</v>
      </c>
      <c r="BM191" s="227" t="s">
        <v>350</v>
      </c>
    </row>
    <row r="192" s="2" customFormat="1">
      <c r="A192" s="36"/>
      <c r="B192" s="37"/>
      <c r="C192" s="38"/>
      <c r="D192" s="229" t="s">
        <v>129</v>
      </c>
      <c r="E192" s="38"/>
      <c r="F192" s="230" t="s">
        <v>351</v>
      </c>
      <c r="G192" s="38"/>
      <c r="H192" s="38"/>
      <c r="I192" s="135"/>
      <c r="J192" s="135"/>
      <c r="K192" s="38"/>
      <c r="L192" s="38"/>
      <c r="M192" s="42"/>
      <c r="N192" s="242"/>
      <c r="O192" s="243"/>
      <c r="P192" s="244"/>
      <c r="Q192" s="244"/>
      <c r="R192" s="244"/>
      <c r="S192" s="244"/>
      <c r="T192" s="244"/>
      <c r="U192" s="244"/>
      <c r="V192" s="244"/>
      <c r="W192" s="244"/>
      <c r="X192" s="245"/>
      <c r="Y192" s="36"/>
      <c r="Z192" s="36"/>
      <c r="AA192" s="36"/>
      <c r="AB192" s="36"/>
      <c r="AC192" s="36"/>
      <c r="AD192" s="36"/>
      <c r="AE192" s="36"/>
      <c r="AT192" s="15" t="s">
        <v>129</v>
      </c>
      <c r="AU192" s="15" t="s">
        <v>81</v>
      </c>
    </row>
    <row r="193" s="2" customFormat="1" ht="6.96" customHeight="1">
      <c r="A193" s="36"/>
      <c r="B193" s="57"/>
      <c r="C193" s="58"/>
      <c r="D193" s="58"/>
      <c r="E193" s="58"/>
      <c r="F193" s="58"/>
      <c r="G193" s="58"/>
      <c r="H193" s="58"/>
      <c r="I193" s="166"/>
      <c r="J193" s="166"/>
      <c r="K193" s="58"/>
      <c r="L193" s="58"/>
      <c r="M193" s="42"/>
      <c r="N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</row>
  </sheetData>
  <sheetProtection sheet="1" autoFilter="0" formatColumns="0" formatRows="0" objects="1" scenarios="1" spinCount="100000" saltValue="HujGOHocvC+HAve4KWm4q5wvwPWDWLoB0uACJzfwf3A8MOo0HfOtEXV0gKARyuSNSOiQS0GTvz9qR3QoKhdhDQ==" hashValue="UqHBBaHXF3asPBxup2BkmTHm5UAS6f47bkhEju2GyblHPnEsE5LLwcllXpx3KFptYBOrcyjaHthfyM5ASlZKIA==" algorithmName="SHA-512" password="CC35"/>
  <autoFilter ref="C81:L192"/>
  <mergeCells count="9">
    <mergeCell ref="E7:H7"/>
    <mergeCell ref="E9:H9"/>
    <mergeCell ref="E18:H18"/>
    <mergeCell ref="E27:H27"/>
    <mergeCell ref="E50:H50"/>
    <mergeCell ref="E52:H52"/>
    <mergeCell ref="E72:H72"/>
    <mergeCell ref="E74:H74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27" customWidth="1"/>
    <col min="10" max="10" width="20.17" style="127" customWidth="1"/>
    <col min="11" max="11" width="20.17" style="1" customWidth="1"/>
    <col min="12" max="12" width="15.5" style="1" customWidth="1"/>
    <col min="13" max="13" width="9.33" style="1" customWidth="1"/>
    <col min="14" max="14" width="10.83" style="1" hidden="1" customWidth="1"/>
    <col min="15" max="15" width="9.33" style="1" hidden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4.17" style="1" hidden="1" customWidth="1"/>
    <col min="22" max="22" width="14.17" style="1" hidden="1" customWidth="1"/>
    <col min="23" max="23" width="14.17" style="1" hidden="1" customWidth="1"/>
    <col min="24" max="24" width="14.17" style="1" hidden="1" customWidth="1"/>
    <col min="25" max="25" width="12.33" style="1" hidden="1" customWidth="1"/>
    <col min="26" max="26" width="16.33" style="1" customWidth="1"/>
    <col min="27" max="27" width="12.33" style="1" customWidth="1"/>
    <col min="28" max="28" width="15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7"/>
      <c r="J2" s="127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86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30"/>
      <c r="J3" s="130"/>
      <c r="K3" s="129"/>
      <c r="L3" s="129"/>
      <c r="M3" s="18"/>
      <c r="AT3" s="15" t="s">
        <v>83</v>
      </c>
    </row>
    <row r="4" s="1" customFormat="1" ht="24.96" customHeight="1">
      <c r="B4" s="18"/>
      <c r="D4" s="131" t="s">
        <v>90</v>
      </c>
      <c r="I4" s="127"/>
      <c r="J4" s="127"/>
      <c r="M4" s="18"/>
      <c r="N4" s="132" t="s">
        <v>11</v>
      </c>
      <c r="AT4" s="15" t="s">
        <v>4</v>
      </c>
    </row>
    <row r="5" s="1" customFormat="1" ht="6.96" customHeight="1">
      <c r="B5" s="18"/>
      <c r="I5" s="127"/>
      <c r="J5" s="127"/>
      <c r="M5" s="18"/>
    </row>
    <row r="6" s="1" customFormat="1" ht="12" customHeight="1">
      <c r="B6" s="18"/>
      <c r="D6" s="133" t="s">
        <v>17</v>
      </c>
      <c r="I6" s="127"/>
      <c r="J6" s="127"/>
      <c r="M6" s="18"/>
    </row>
    <row r="7" s="1" customFormat="1" ht="16.5" customHeight="1">
      <c r="B7" s="18"/>
      <c r="E7" s="134" t="str">
        <f>'Rekapitulace stavby'!K6</f>
        <v>Oprava měřicí diagnostiky v žst. Krasíkov, Rudoltice</v>
      </c>
      <c r="F7" s="133"/>
      <c r="G7" s="133"/>
      <c r="H7" s="133"/>
      <c r="I7" s="127"/>
      <c r="J7" s="127"/>
      <c r="M7" s="18"/>
    </row>
    <row r="8" s="2" customFormat="1" ht="12" customHeight="1">
      <c r="A8" s="36"/>
      <c r="B8" s="42"/>
      <c r="C8" s="36"/>
      <c r="D8" s="133" t="s">
        <v>91</v>
      </c>
      <c r="E8" s="36"/>
      <c r="F8" s="36"/>
      <c r="G8" s="36"/>
      <c r="H8" s="36"/>
      <c r="I8" s="135"/>
      <c r="J8" s="135"/>
      <c r="K8" s="36"/>
      <c r="L8" s="36"/>
      <c r="M8" s="1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7" t="s">
        <v>352</v>
      </c>
      <c r="F9" s="36"/>
      <c r="G9" s="36"/>
      <c r="H9" s="36"/>
      <c r="I9" s="135"/>
      <c r="J9" s="135"/>
      <c r="K9" s="36"/>
      <c r="L9" s="36"/>
      <c r="M9" s="1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35"/>
      <c r="J10" s="135"/>
      <c r="K10" s="36"/>
      <c r="L10" s="36"/>
      <c r="M10" s="1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3" t="s">
        <v>19</v>
      </c>
      <c r="E11" s="36"/>
      <c r="F11" s="138" t="s">
        <v>20</v>
      </c>
      <c r="G11" s="36"/>
      <c r="H11" s="36"/>
      <c r="I11" s="139" t="s">
        <v>21</v>
      </c>
      <c r="J11" s="140" t="s">
        <v>20</v>
      </c>
      <c r="K11" s="36"/>
      <c r="L11" s="36"/>
      <c r="M11" s="1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3" t="s">
        <v>22</v>
      </c>
      <c r="E12" s="36"/>
      <c r="F12" s="138" t="s">
        <v>23</v>
      </c>
      <c r="G12" s="36"/>
      <c r="H12" s="36"/>
      <c r="I12" s="139" t="s">
        <v>24</v>
      </c>
      <c r="J12" s="141" t="str">
        <f>'Rekapitulace stavby'!AN8</f>
        <v>9. 9. 2019</v>
      </c>
      <c r="K12" s="36"/>
      <c r="L12" s="36"/>
      <c r="M12" s="1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35"/>
      <c r="J13" s="135"/>
      <c r="K13" s="36"/>
      <c r="L13" s="36"/>
      <c r="M13" s="1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3" t="s">
        <v>26</v>
      </c>
      <c r="E14" s="36"/>
      <c r="F14" s="36"/>
      <c r="G14" s="36"/>
      <c r="H14" s="36"/>
      <c r="I14" s="139" t="s">
        <v>27</v>
      </c>
      <c r="J14" s="140" t="str">
        <f>IF('Rekapitulace stavby'!AN10="","",'Rekapitulace stavby'!AN10)</f>
        <v/>
      </c>
      <c r="K14" s="36"/>
      <c r="L14" s="36"/>
      <c r="M14" s="1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8" t="str">
        <f>IF('Rekapitulace stavby'!E11="","",'Rekapitulace stavby'!E11)</f>
        <v xml:space="preserve"> </v>
      </c>
      <c r="F15" s="36"/>
      <c r="G15" s="36"/>
      <c r="H15" s="36"/>
      <c r="I15" s="139" t="s">
        <v>29</v>
      </c>
      <c r="J15" s="140" t="str">
        <f>IF('Rekapitulace stavby'!AN11="","",'Rekapitulace stavby'!AN11)</f>
        <v/>
      </c>
      <c r="K15" s="36"/>
      <c r="L15" s="36"/>
      <c r="M15" s="1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35"/>
      <c r="J16" s="135"/>
      <c r="K16" s="36"/>
      <c r="L16" s="36"/>
      <c r="M16" s="1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3" t="s">
        <v>30</v>
      </c>
      <c r="E17" s="36"/>
      <c r="F17" s="36"/>
      <c r="G17" s="36"/>
      <c r="H17" s="36"/>
      <c r="I17" s="139" t="s">
        <v>27</v>
      </c>
      <c r="J17" s="31" t="str">
        <f>'Rekapitulace stavby'!AN13</f>
        <v>Vyplň údaj</v>
      </c>
      <c r="K17" s="36"/>
      <c r="L17" s="36"/>
      <c r="M17" s="1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8"/>
      <c r="G18" s="138"/>
      <c r="H18" s="138"/>
      <c r="I18" s="139" t="s">
        <v>29</v>
      </c>
      <c r="J18" s="31" t="str">
        <f>'Rekapitulace stavby'!AN14</f>
        <v>Vyplň údaj</v>
      </c>
      <c r="K18" s="36"/>
      <c r="L18" s="36"/>
      <c r="M18" s="1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35"/>
      <c r="J19" s="135"/>
      <c r="K19" s="36"/>
      <c r="L19" s="36"/>
      <c r="M19" s="1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3" t="s">
        <v>32</v>
      </c>
      <c r="E20" s="36"/>
      <c r="F20" s="36"/>
      <c r="G20" s="36"/>
      <c r="H20" s="36"/>
      <c r="I20" s="139" t="s">
        <v>27</v>
      </c>
      <c r="J20" s="140" t="str">
        <f>IF('Rekapitulace stavby'!AN16="","",'Rekapitulace stavby'!AN16)</f>
        <v/>
      </c>
      <c r="K20" s="36"/>
      <c r="L20" s="36"/>
      <c r="M20" s="1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8" t="str">
        <f>IF('Rekapitulace stavby'!E17="","",'Rekapitulace stavby'!E17)</f>
        <v xml:space="preserve"> </v>
      </c>
      <c r="F21" s="36"/>
      <c r="G21" s="36"/>
      <c r="H21" s="36"/>
      <c r="I21" s="139" t="s">
        <v>29</v>
      </c>
      <c r="J21" s="140" t="str">
        <f>IF('Rekapitulace stavby'!AN17="","",'Rekapitulace stavby'!AN17)</f>
        <v/>
      </c>
      <c r="K21" s="36"/>
      <c r="L21" s="36"/>
      <c r="M21" s="1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35"/>
      <c r="J22" s="135"/>
      <c r="K22" s="36"/>
      <c r="L22" s="36"/>
      <c r="M22" s="1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3" t="s">
        <v>33</v>
      </c>
      <c r="E23" s="36"/>
      <c r="F23" s="36"/>
      <c r="G23" s="36"/>
      <c r="H23" s="36"/>
      <c r="I23" s="139" t="s">
        <v>27</v>
      </c>
      <c r="J23" s="140" t="s">
        <v>20</v>
      </c>
      <c r="K23" s="36"/>
      <c r="L23" s="36"/>
      <c r="M23" s="1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8" t="s">
        <v>34</v>
      </c>
      <c r="F24" s="36"/>
      <c r="G24" s="36"/>
      <c r="H24" s="36"/>
      <c r="I24" s="139" t="s">
        <v>29</v>
      </c>
      <c r="J24" s="140" t="s">
        <v>20</v>
      </c>
      <c r="K24" s="36"/>
      <c r="L24" s="36"/>
      <c r="M24" s="1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35"/>
      <c r="J25" s="135"/>
      <c r="K25" s="36"/>
      <c r="L25" s="36"/>
      <c r="M25" s="1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3" t="s">
        <v>35</v>
      </c>
      <c r="E26" s="36"/>
      <c r="F26" s="36"/>
      <c r="G26" s="36"/>
      <c r="H26" s="36"/>
      <c r="I26" s="135"/>
      <c r="J26" s="135"/>
      <c r="K26" s="36"/>
      <c r="L26" s="36"/>
      <c r="M26" s="1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2"/>
      <c r="B27" s="143"/>
      <c r="C27" s="142"/>
      <c r="D27" s="142"/>
      <c r="E27" s="144" t="s">
        <v>20</v>
      </c>
      <c r="F27" s="144"/>
      <c r="G27" s="144"/>
      <c r="H27" s="144"/>
      <c r="I27" s="145"/>
      <c r="J27" s="145"/>
      <c r="K27" s="142"/>
      <c r="L27" s="142"/>
      <c r="M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35"/>
      <c r="J28" s="135"/>
      <c r="K28" s="36"/>
      <c r="L28" s="36"/>
      <c r="M28" s="1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8"/>
      <c r="J29" s="148"/>
      <c r="K29" s="147"/>
      <c r="L29" s="147"/>
      <c r="M29" s="1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>
      <c r="A30" s="36"/>
      <c r="B30" s="42"/>
      <c r="C30" s="36"/>
      <c r="D30" s="36"/>
      <c r="E30" s="133" t="s">
        <v>93</v>
      </c>
      <c r="F30" s="36"/>
      <c r="G30" s="36"/>
      <c r="H30" s="36"/>
      <c r="I30" s="135"/>
      <c r="J30" s="135"/>
      <c r="K30" s="149">
        <f>I61</f>
        <v>0</v>
      </c>
      <c r="L30" s="36"/>
      <c r="M30" s="1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>
      <c r="A31" s="36"/>
      <c r="B31" s="42"/>
      <c r="C31" s="36"/>
      <c r="D31" s="36"/>
      <c r="E31" s="133" t="s">
        <v>94</v>
      </c>
      <c r="F31" s="36"/>
      <c r="G31" s="36"/>
      <c r="H31" s="36"/>
      <c r="I31" s="135"/>
      <c r="J31" s="135"/>
      <c r="K31" s="149">
        <f>J61</f>
        <v>0</v>
      </c>
      <c r="L31" s="36"/>
      <c r="M31" s="1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37</v>
      </c>
      <c r="E32" s="36"/>
      <c r="F32" s="36"/>
      <c r="G32" s="36"/>
      <c r="H32" s="36"/>
      <c r="I32" s="135"/>
      <c r="J32" s="135"/>
      <c r="K32" s="151">
        <f>ROUND(K82, 2)</f>
        <v>0</v>
      </c>
      <c r="L32" s="36"/>
      <c r="M32" s="1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7"/>
      <c r="E33" s="147"/>
      <c r="F33" s="147"/>
      <c r="G33" s="147"/>
      <c r="H33" s="147"/>
      <c r="I33" s="148"/>
      <c r="J33" s="148"/>
      <c r="K33" s="147"/>
      <c r="L33" s="147"/>
      <c r="M33" s="1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39</v>
      </c>
      <c r="G34" s="36"/>
      <c r="H34" s="36"/>
      <c r="I34" s="153" t="s">
        <v>38</v>
      </c>
      <c r="J34" s="135"/>
      <c r="K34" s="152" t="s">
        <v>40</v>
      </c>
      <c r="L34" s="36"/>
      <c r="M34" s="1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4" t="s">
        <v>41</v>
      </c>
      <c r="E35" s="133" t="s">
        <v>42</v>
      </c>
      <c r="F35" s="149">
        <f>ROUND((SUM(BE82:BE135)),  2)</f>
        <v>0</v>
      </c>
      <c r="G35" s="36"/>
      <c r="H35" s="36"/>
      <c r="I35" s="155">
        <v>0.20999999999999999</v>
      </c>
      <c r="J35" s="135"/>
      <c r="K35" s="149">
        <f>ROUND(((SUM(BE82:BE135))*I35),  2)</f>
        <v>0</v>
      </c>
      <c r="L35" s="36"/>
      <c r="M35" s="1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33" t="s">
        <v>43</v>
      </c>
      <c r="F36" s="149">
        <f>ROUND((SUM(BF82:BF135)),  2)</f>
        <v>0</v>
      </c>
      <c r="G36" s="36"/>
      <c r="H36" s="36"/>
      <c r="I36" s="155">
        <v>0.14999999999999999</v>
      </c>
      <c r="J36" s="135"/>
      <c r="K36" s="149">
        <f>ROUND(((SUM(BF82:BF135))*I36),  2)</f>
        <v>0</v>
      </c>
      <c r="L36" s="36"/>
      <c r="M36" s="1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3" t="s">
        <v>44</v>
      </c>
      <c r="F37" s="149">
        <f>ROUND((SUM(BG82:BG135)),  2)</f>
        <v>0</v>
      </c>
      <c r="G37" s="36"/>
      <c r="H37" s="36"/>
      <c r="I37" s="155">
        <v>0.20999999999999999</v>
      </c>
      <c r="J37" s="135"/>
      <c r="K37" s="149">
        <f>0</f>
        <v>0</v>
      </c>
      <c r="L37" s="36"/>
      <c r="M37" s="1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33" t="s">
        <v>45</v>
      </c>
      <c r="F38" s="149">
        <f>ROUND((SUM(BH82:BH135)),  2)</f>
        <v>0</v>
      </c>
      <c r="G38" s="36"/>
      <c r="H38" s="36"/>
      <c r="I38" s="155">
        <v>0.14999999999999999</v>
      </c>
      <c r="J38" s="135"/>
      <c r="K38" s="149">
        <f>0</f>
        <v>0</v>
      </c>
      <c r="L38" s="36"/>
      <c r="M38" s="1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33" t="s">
        <v>46</v>
      </c>
      <c r="F39" s="149">
        <f>ROUND((SUM(BI82:BI135)),  2)</f>
        <v>0</v>
      </c>
      <c r="G39" s="36"/>
      <c r="H39" s="36"/>
      <c r="I39" s="155">
        <v>0</v>
      </c>
      <c r="J39" s="135"/>
      <c r="K39" s="149">
        <f>0</f>
        <v>0</v>
      </c>
      <c r="L39" s="36"/>
      <c r="M39" s="1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135"/>
      <c r="J40" s="135"/>
      <c r="K40" s="36"/>
      <c r="L40" s="36"/>
      <c r="M40" s="1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47</v>
      </c>
      <c r="E41" s="158"/>
      <c r="F41" s="158"/>
      <c r="G41" s="159" t="s">
        <v>48</v>
      </c>
      <c r="H41" s="160" t="s">
        <v>49</v>
      </c>
      <c r="I41" s="161"/>
      <c r="J41" s="161"/>
      <c r="K41" s="162">
        <f>SUM(K32:K39)</f>
        <v>0</v>
      </c>
      <c r="L41" s="163"/>
      <c r="M41" s="1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4"/>
      <c r="C42" s="165"/>
      <c r="D42" s="165"/>
      <c r="E42" s="165"/>
      <c r="F42" s="165"/>
      <c r="G42" s="165"/>
      <c r="H42" s="165"/>
      <c r="I42" s="166"/>
      <c r="J42" s="166"/>
      <c r="K42" s="165"/>
      <c r="L42" s="165"/>
      <c r="M42" s="1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7"/>
      <c r="C46" s="168"/>
      <c r="D46" s="168"/>
      <c r="E46" s="168"/>
      <c r="F46" s="168"/>
      <c r="G46" s="168"/>
      <c r="H46" s="168"/>
      <c r="I46" s="169"/>
      <c r="J46" s="169"/>
      <c r="K46" s="168"/>
      <c r="L46" s="168"/>
      <c r="M46" s="1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95</v>
      </c>
      <c r="D47" s="38"/>
      <c r="E47" s="38"/>
      <c r="F47" s="38"/>
      <c r="G47" s="38"/>
      <c r="H47" s="38"/>
      <c r="I47" s="135"/>
      <c r="J47" s="135"/>
      <c r="K47" s="38"/>
      <c r="L47" s="38"/>
      <c r="M47" s="1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135"/>
      <c r="J48" s="135"/>
      <c r="K48" s="38"/>
      <c r="L48" s="38"/>
      <c r="M48" s="1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17</v>
      </c>
      <c r="D49" s="38"/>
      <c r="E49" s="38"/>
      <c r="F49" s="38"/>
      <c r="G49" s="38"/>
      <c r="H49" s="38"/>
      <c r="I49" s="135"/>
      <c r="J49" s="135"/>
      <c r="K49" s="38"/>
      <c r="L49" s="38"/>
      <c r="M49" s="1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70" t="str">
        <f>E7</f>
        <v>Oprava měřicí diagnostiky v žst. Krasíkov, Rudoltice</v>
      </c>
      <c r="F50" s="30"/>
      <c r="G50" s="30"/>
      <c r="H50" s="30"/>
      <c r="I50" s="135"/>
      <c r="J50" s="135"/>
      <c r="K50" s="38"/>
      <c r="L50" s="38"/>
      <c r="M50" s="1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12" customHeight="1">
      <c r="A51" s="36"/>
      <c r="B51" s="37"/>
      <c r="C51" s="30" t="s">
        <v>91</v>
      </c>
      <c r="D51" s="38"/>
      <c r="E51" s="38"/>
      <c r="F51" s="38"/>
      <c r="G51" s="38"/>
      <c r="H51" s="38"/>
      <c r="I51" s="135"/>
      <c r="J51" s="135"/>
      <c r="K51" s="38"/>
      <c r="L51" s="38"/>
      <c r="M51" s="1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6.5" customHeight="1">
      <c r="A52" s="36"/>
      <c r="B52" s="37"/>
      <c r="C52" s="38"/>
      <c r="D52" s="38"/>
      <c r="E52" s="67" t="str">
        <f>E9</f>
        <v>PS02 - EZS</v>
      </c>
      <c r="F52" s="38"/>
      <c r="G52" s="38"/>
      <c r="H52" s="38"/>
      <c r="I52" s="135"/>
      <c r="J52" s="135"/>
      <c r="K52" s="38"/>
      <c r="L52" s="38"/>
      <c r="M52" s="1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135"/>
      <c r="J53" s="135"/>
      <c r="K53" s="38"/>
      <c r="L53" s="38"/>
      <c r="M53" s="1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2" customHeight="1">
      <c r="A54" s="36"/>
      <c r="B54" s="37"/>
      <c r="C54" s="30" t="s">
        <v>22</v>
      </c>
      <c r="D54" s="38"/>
      <c r="E54" s="38"/>
      <c r="F54" s="25" t="str">
        <f>F12</f>
        <v>Krasíkov- Rudoltice</v>
      </c>
      <c r="G54" s="38"/>
      <c r="H54" s="38"/>
      <c r="I54" s="139" t="s">
        <v>24</v>
      </c>
      <c r="J54" s="141" t="str">
        <f>IF(J12="","",J12)</f>
        <v>9. 9. 2019</v>
      </c>
      <c r="K54" s="38"/>
      <c r="L54" s="38"/>
      <c r="M54" s="1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135"/>
      <c r="J55" s="135"/>
      <c r="K55" s="38"/>
      <c r="L55" s="38"/>
      <c r="M55" s="1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5.15" customHeight="1">
      <c r="A56" s="36"/>
      <c r="B56" s="37"/>
      <c r="C56" s="30" t="s">
        <v>26</v>
      </c>
      <c r="D56" s="38"/>
      <c r="E56" s="38"/>
      <c r="F56" s="25" t="str">
        <f>E15</f>
        <v xml:space="preserve"> </v>
      </c>
      <c r="G56" s="38"/>
      <c r="H56" s="38"/>
      <c r="I56" s="139" t="s">
        <v>32</v>
      </c>
      <c r="J56" s="171" t="str">
        <f>E21</f>
        <v xml:space="preserve"> </v>
      </c>
      <c r="K56" s="38"/>
      <c r="L56" s="38"/>
      <c r="M56" s="1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15.15" customHeight="1">
      <c r="A57" s="36"/>
      <c r="B57" s="37"/>
      <c r="C57" s="30" t="s">
        <v>30</v>
      </c>
      <c r="D57" s="38"/>
      <c r="E57" s="38"/>
      <c r="F57" s="25" t="str">
        <f>IF(E18="","",E18)</f>
        <v>Vyplň údaj</v>
      </c>
      <c r="G57" s="38"/>
      <c r="H57" s="38"/>
      <c r="I57" s="139" t="s">
        <v>33</v>
      </c>
      <c r="J57" s="171" t="str">
        <f>E24</f>
        <v>Slezák</v>
      </c>
      <c r="K57" s="38"/>
      <c r="L57" s="38"/>
      <c r="M57" s="1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135"/>
      <c r="J58" s="135"/>
      <c r="K58" s="38"/>
      <c r="L58" s="38"/>
      <c r="M58" s="1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9.28" customHeight="1">
      <c r="A59" s="36"/>
      <c r="B59" s="37"/>
      <c r="C59" s="172" t="s">
        <v>96</v>
      </c>
      <c r="D59" s="173"/>
      <c r="E59" s="173"/>
      <c r="F59" s="173"/>
      <c r="G59" s="173"/>
      <c r="H59" s="173"/>
      <c r="I59" s="174" t="s">
        <v>97</v>
      </c>
      <c r="J59" s="174" t="s">
        <v>98</v>
      </c>
      <c r="K59" s="175" t="s">
        <v>99</v>
      </c>
      <c r="L59" s="173"/>
      <c r="M59" s="1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135"/>
      <c r="J60" s="135"/>
      <c r="K60" s="38"/>
      <c r="L60" s="38"/>
      <c r="M60" s="1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2.8" customHeight="1">
      <c r="A61" s="36"/>
      <c r="B61" s="37"/>
      <c r="C61" s="176" t="s">
        <v>71</v>
      </c>
      <c r="D61" s="38"/>
      <c r="E61" s="38"/>
      <c r="F61" s="38"/>
      <c r="G61" s="38"/>
      <c r="H61" s="38"/>
      <c r="I61" s="177">
        <f>Q82</f>
        <v>0</v>
      </c>
      <c r="J61" s="177">
        <f>R82</f>
        <v>0</v>
      </c>
      <c r="K61" s="100">
        <f>K82</f>
        <v>0</v>
      </c>
      <c r="L61" s="38"/>
      <c r="M61" s="1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U61" s="15" t="s">
        <v>100</v>
      </c>
    </row>
    <row r="62" s="9" customFormat="1" ht="24.96" customHeight="1">
      <c r="A62" s="9"/>
      <c r="B62" s="178"/>
      <c r="C62" s="179"/>
      <c r="D62" s="180" t="s">
        <v>101</v>
      </c>
      <c r="E62" s="181"/>
      <c r="F62" s="181"/>
      <c r="G62" s="181"/>
      <c r="H62" s="181"/>
      <c r="I62" s="182">
        <f>Q121</f>
        <v>0</v>
      </c>
      <c r="J62" s="182">
        <f>R121</f>
        <v>0</v>
      </c>
      <c r="K62" s="183">
        <f>K121</f>
        <v>0</v>
      </c>
      <c r="L62" s="179"/>
      <c r="M62" s="18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6"/>
      <c r="B63" s="37"/>
      <c r="C63" s="38"/>
      <c r="D63" s="38"/>
      <c r="E63" s="38"/>
      <c r="F63" s="38"/>
      <c r="G63" s="38"/>
      <c r="H63" s="38"/>
      <c r="I63" s="135"/>
      <c r="J63" s="135"/>
      <c r="K63" s="38"/>
      <c r="L63" s="38"/>
      <c r="M63" s="1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="2" customFormat="1" ht="6.96" customHeight="1">
      <c r="A64" s="36"/>
      <c r="B64" s="57"/>
      <c r="C64" s="58"/>
      <c r="D64" s="58"/>
      <c r="E64" s="58"/>
      <c r="F64" s="58"/>
      <c r="G64" s="58"/>
      <c r="H64" s="58"/>
      <c r="I64" s="166"/>
      <c r="J64" s="166"/>
      <c r="K64" s="58"/>
      <c r="L64" s="58"/>
      <c r="M64" s="1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8" s="2" customFormat="1" ht="6.96" customHeight="1">
      <c r="A68" s="36"/>
      <c r="B68" s="59"/>
      <c r="C68" s="60"/>
      <c r="D68" s="60"/>
      <c r="E68" s="60"/>
      <c r="F68" s="60"/>
      <c r="G68" s="60"/>
      <c r="H68" s="60"/>
      <c r="I68" s="169"/>
      <c r="J68" s="169"/>
      <c r="K68" s="60"/>
      <c r="L68" s="60"/>
      <c r="M68" s="1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24.96" customHeight="1">
      <c r="A69" s="36"/>
      <c r="B69" s="37"/>
      <c r="C69" s="21" t="s">
        <v>102</v>
      </c>
      <c r="D69" s="38"/>
      <c r="E69" s="38"/>
      <c r="F69" s="38"/>
      <c r="G69" s="38"/>
      <c r="H69" s="38"/>
      <c r="I69" s="135"/>
      <c r="J69" s="135"/>
      <c r="K69" s="38"/>
      <c r="L69" s="38"/>
      <c r="M69" s="1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6.96" customHeight="1">
      <c r="A70" s="36"/>
      <c r="B70" s="37"/>
      <c r="C70" s="38"/>
      <c r="D70" s="38"/>
      <c r="E70" s="38"/>
      <c r="F70" s="38"/>
      <c r="G70" s="38"/>
      <c r="H70" s="38"/>
      <c r="I70" s="135"/>
      <c r="J70" s="135"/>
      <c r="K70" s="38"/>
      <c r="L70" s="38"/>
      <c r="M70" s="1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17</v>
      </c>
      <c r="D71" s="38"/>
      <c r="E71" s="38"/>
      <c r="F71" s="38"/>
      <c r="G71" s="38"/>
      <c r="H71" s="38"/>
      <c r="I71" s="135"/>
      <c r="J71" s="135"/>
      <c r="K71" s="38"/>
      <c r="L71" s="38"/>
      <c r="M71" s="1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170" t="str">
        <f>E7</f>
        <v>Oprava měřicí diagnostiky v žst. Krasíkov, Rudoltice</v>
      </c>
      <c r="F72" s="30"/>
      <c r="G72" s="30"/>
      <c r="H72" s="30"/>
      <c r="I72" s="135"/>
      <c r="J72" s="135"/>
      <c r="K72" s="38"/>
      <c r="L72" s="38"/>
      <c r="M72" s="1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91</v>
      </c>
      <c r="D73" s="38"/>
      <c r="E73" s="38"/>
      <c r="F73" s="38"/>
      <c r="G73" s="38"/>
      <c r="H73" s="38"/>
      <c r="I73" s="135"/>
      <c r="J73" s="135"/>
      <c r="K73" s="38"/>
      <c r="L73" s="38"/>
      <c r="M73" s="1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8"/>
      <c r="D74" s="38"/>
      <c r="E74" s="67" t="str">
        <f>E9</f>
        <v>PS02 - EZS</v>
      </c>
      <c r="F74" s="38"/>
      <c r="G74" s="38"/>
      <c r="H74" s="38"/>
      <c r="I74" s="135"/>
      <c r="J74" s="135"/>
      <c r="K74" s="38"/>
      <c r="L74" s="38"/>
      <c r="M74" s="1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135"/>
      <c r="J75" s="135"/>
      <c r="K75" s="38"/>
      <c r="L75" s="38"/>
      <c r="M75" s="1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22</v>
      </c>
      <c r="D76" s="38"/>
      <c r="E76" s="38"/>
      <c r="F76" s="25" t="str">
        <f>F12</f>
        <v>Krasíkov- Rudoltice</v>
      </c>
      <c r="G76" s="38"/>
      <c r="H76" s="38"/>
      <c r="I76" s="139" t="s">
        <v>24</v>
      </c>
      <c r="J76" s="141" t="str">
        <f>IF(J12="","",J12)</f>
        <v>9. 9. 2019</v>
      </c>
      <c r="K76" s="38"/>
      <c r="L76" s="38"/>
      <c r="M76" s="1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135"/>
      <c r="J77" s="135"/>
      <c r="K77" s="38"/>
      <c r="L77" s="38"/>
      <c r="M77" s="1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26</v>
      </c>
      <c r="D78" s="38"/>
      <c r="E78" s="38"/>
      <c r="F78" s="25" t="str">
        <f>E15</f>
        <v xml:space="preserve"> </v>
      </c>
      <c r="G78" s="38"/>
      <c r="H78" s="38"/>
      <c r="I78" s="139" t="s">
        <v>32</v>
      </c>
      <c r="J78" s="171" t="str">
        <f>E21</f>
        <v xml:space="preserve"> </v>
      </c>
      <c r="K78" s="38"/>
      <c r="L78" s="38"/>
      <c r="M78" s="1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5.15" customHeight="1">
      <c r="A79" s="36"/>
      <c r="B79" s="37"/>
      <c r="C79" s="30" t="s">
        <v>30</v>
      </c>
      <c r="D79" s="38"/>
      <c r="E79" s="38"/>
      <c r="F79" s="25" t="str">
        <f>IF(E18="","",E18)</f>
        <v>Vyplň údaj</v>
      </c>
      <c r="G79" s="38"/>
      <c r="H79" s="38"/>
      <c r="I79" s="139" t="s">
        <v>33</v>
      </c>
      <c r="J79" s="171" t="str">
        <f>E24</f>
        <v>Slezák</v>
      </c>
      <c r="K79" s="38"/>
      <c r="L79" s="38"/>
      <c r="M79" s="1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0.32" customHeight="1">
      <c r="A80" s="36"/>
      <c r="B80" s="37"/>
      <c r="C80" s="38"/>
      <c r="D80" s="38"/>
      <c r="E80" s="38"/>
      <c r="F80" s="38"/>
      <c r="G80" s="38"/>
      <c r="H80" s="38"/>
      <c r="I80" s="135"/>
      <c r="J80" s="135"/>
      <c r="K80" s="38"/>
      <c r="L80" s="38"/>
      <c r="M80" s="1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10" customFormat="1" ht="29.28" customHeight="1">
      <c r="A81" s="185"/>
      <c r="B81" s="186"/>
      <c r="C81" s="187" t="s">
        <v>103</v>
      </c>
      <c r="D81" s="188" t="s">
        <v>56</v>
      </c>
      <c r="E81" s="188" t="s">
        <v>52</v>
      </c>
      <c r="F81" s="188" t="s">
        <v>53</v>
      </c>
      <c r="G81" s="188" t="s">
        <v>104</v>
      </c>
      <c r="H81" s="188" t="s">
        <v>105</v>
      </c>
      <c r="I81" s="189" t="s">
        <v>106</v>
      </c>
      <c r="J81" s="189" t="s">
        <v>107</v>
      </c>
      <c r="K81" s="188" t="s">
        <v>99</v>
      </c>
      <c r="L81" s="190" t="s">
        <v>108</v>
      </c>
      <c r="M81" s="191"/>
      <c r="N81" s="90" t="s">
        <v>20</v>
      </c>
      <c r="O81" s="91" t="s">
        <v>41</v>
      </c>
      <c r="P81" s="91" t="s">
        <v>109</v>
      </c>
      <c r="Q81" s="91" t="s">
        <v>110</v>
      </c>
      <c r="R81" s="91" t="s">
        <v>111</v>
      </c>
      <c r="S81" s="91" t="s">
        <v>112</v>
      </c>
      <c r="T81" s="91" t="s">
        <v>113</v>
      </c>
      <c r="U81" s="91" t="s">
        <v>114</v>
      </c>
      <c r="V81" s="91" t="s">
        <v>115</v>
      </c>
      <c r="W81" s="91" t="s">
        <v>116</v>
      </c>
      <c r="X81" s="92" t="s">
        <v>117</v>
      </c>
      <c r="Y81" s="185"/>
      <c r="Z81" s="185"/>
      <c r="AA81" s="185"/>
      <c r="AB81" s="185"/>
      <c r="AC81" s="185"/>
      <c r="AD81" s="185"/>
      <c r="AE81" s="185"/>
    </row>
    <row r="82" s="2" customFormat="1" ht="22.8" customHeight="1">
      <c r="A82" s="36"/>
      <c r="B82" s="37"/>
      <c r="C82" s="97" t="s">
        <v>118</v>
      </c>
      <c r="D82" s="38"/>
      <c r="E82" s="38"/>
      <c r="F82" s="38"/>
      <c r="G82" s="38"/>
      <c r="H82" s="38"/>
      <c r="I82" s="135"/>
      <c r="J82" s="135"/>
      <c r="K82" s="192">
        <f>BK82</f>
        <v>0</v>
      </c>
      <c r="L82" s="38"/>
      <c r="M82" s="42"/>
      <c r="N82" s="93"/>
      <c r="O82" s="193"/>
      <c r="P82" s="94"/>
      <c r="Q82" s="194">
        <f>Q83+SUM(Q84:Q121)</f>
        <v>0</v>
      </c>
      <c r="R82" s="194">
        <f>R83+SUM(R84:R121)</f>
        <v>0</v>
      </c>
      <c r="S82" s="94"/>
      <c r="T82" s="195">
        <f>T83+SUM(T84:T121)</f>
        <v>0</v>
      </c>
      <c r="U82" s="94"/>
      <c r="V82" s="195">
        <f>V83+SUM(V84:V121)</f>
        <v>0</v>
      </c>
      <c r="W82" s="94"/>
      <c r="X82" s="196">
        <f>X83+SUM(X84:X121)</f>
        <v>0</v>
      </c>
      <c r="Y82" s="36"/>
      <c r="Z82" s="36"/>
      <c r="AA82" s="36"/>
      <c r="AB82" s="36"/>
      <c r="AC82" s="36"/>
      <c r="AD82" s="36"/>
      <c r="AE82" s="36"/>
      <c r="AT82" s="15" t="s">
        <v>72</v>
      </c>
      <c r="AU82" s="15" t="s">
        <v>100</v>
      </c>
      <c r="BK82" s="197">
        <f>BK83+SUM(BK84:BK121)</f>
        <v>0</v>
      </c>
    </row>
    <row r="83" s="2" customFormat="1" ht="24" customHeight="1">
      <c r="A83" s="36"/>
      <c r="B83" s="37"/>
      <c r="C83" s="213" t="s">
        <v>81</v>
      </c>
      <c r="D83" s="213" t="s">
        <v>123</v>
      </c>
      <c r="E83" s="214" t="s">
        <v>353</v>
      </c>
      <c r="F83" s="215" t="s">
        <v>354</v>
      </c>
      <c r="G83" s="216" t="s">
        <v>126</v>
      </c>
      <c r="H83" s="217">
        <v>5</v>
      </c>
      <c r="I83" s="218"/>
      <c r="J83" s="219"/>
      <c r="K83" s="220">
        <f>ROUND(P83*H83,2)</f>
        <v>0</v>
      </c>
      <c r="L83" s="215" t="s">
        <v>175</v>
      </c>
      <c r="M83" s="221"/>
      <c r="N83" s="222" t="s">
        <v>20</v>
      </c>
      <c r="O83" s="223" t="s">
        <v>42</v>
      </c>
      <c r="P83" s="224">
        <f>I83+J83</f>
        <v>0</v>
      </c>
      <c r="Q83" s="224">
        <f>ROUND(I83*H83,2)</f>
        <v>0</v>
      </c>
      <c r="R83" s="224">
        <f>ROUND(J83*H83,2)</f>
        <v>0</v>
      </c>
      <c r="S83" s="82"/>
      <c r="T83" s="225">
        <f>S83*H83</f>
        <v>0</v>
      </c>
      <c r="U83" s="225">
        <v>0</v>
      </c>
      <c r="V83" s="225">
        <f>U83*H83</f>
        <v>0</v>
      </c>
      <c r="W83" s="225">
        <v>0</v>
      </c>
      <c r="X83" s="226">
        <f>W83*H83</f>
        <v>0</v>
      </c>
      <c r="Y83" s="36"/>
      <c r="Z83" s="36"/>
      <c r="AA83" s="36"/>
      <c r="AB83" s="36"/>
      <c r="AC83" s="36"/>
      <c r="AD83" s="36"/>
      <c r="AE83" s="36"/>
      <c r="AR83" s="227" t="s">
        <v>127</v>
      </c>
      <c r="AT83" s="227" t="s">
        <v>123</v>
      </c>
      <c r="AU83" s="227" t="s">
        <v>73</v>
      </c>
      <c r="AY83" s="15" t="s">
        <v>122</v>
      </c>
      <c r="BE83" s="228">
        <f>IF(O83="základní",K83,0)</f>
        <v>0</v>
      </c>
      <c r="BF83" s="228">
        <f>IF(O83="snížená",K83,0)</f>
        <v>0</v>
      </c>
      <c r="BG83" s="228">
        <f>IF(O83="zákl. přenesená",K83,0)</f>
        <v>0</v>
      </c>
      <c r="BH83" s="228">
        <f>IF(O83="sníž. přenesená",K83,0)</f>
        <v>0</v>
      </c>
      <c r="BI83" s="228">
        <f>IF(O83="nulová",K83,0)</f>
        <v>0</v>
      </c>
      <c r="BJ83" s="15" t="s">
        <v>81</v>
      </c>
      <c r="BK83" s="228">
        <f>ROUND(P83*H83,2)</f>
        <v>0</v>
      </c>
      <c r="BL83" s="15" t="s">
        <v>127</v>
      </c>
      <c r="BM83" s="227" t="s">
        <v>355</v>
      </c>
    </row>
    <row r="84" s="2" customFormat="1">
      <c r="A84" s="36"/>
      <c r="B84" s="37"/>
      <c r="C84" s="38"/>
      <c r="D84" s="229" t="s">
        <v>129</v>
      </c>
      <c r="E84" s="38"/>
      <c r="F84" s="230" t="s">
        <v>354</v>
      </c>
      <c r="G84" s="38"/>
      <c r="H84" s="38"/>
      <c r="I84" s="135"/>
      <c r="J84" s="135"/>
      <c r="K84" s="38"/>
      <c r="L84" s="38"/>
      <c r="M84" s="42"/>
      <c r="N84" s="231"/>
      <c r="O84" s="232"/>
      <c r="P84" s="82"/>
      <c r="Q84" s="82"/>
      <c r="R84" s="82"/>
      <c r="S84" s="82"/>
      <c r="T84" s="82"/>
      <c r="U84" s="82"/>
      <c r="V84" s="82"/>
      <c r="W84" s="82"/>
      <c r="X84" s="83"/>
      <c r="Y84" s="36"/>
      <c r="Z84" s="36"/>
      <c r="AA84" s="36"/>
      <c r="AB84" s="36"/>
      <c r="AC84" s="36"/>
      <c r="AD84" s="36"/>
      <c r="AE84" s="36"/>
      <c r="AT84" s="15" t="s">
        <v>129</v>
      </c>
      <c r="AU84" s="15" t="s">
        <v>73</v>
      </c>
    </row>
    <row r="85" s="2" customFormat="1" ht="24" customHeight="1">
      <c r="A85" s="36"/>
      <c r="B85" s="37"/>
      <c r="C85" s="213" t="s">
        <v>9</v>
      </c>
      <c r="D85" s="213" t="s">
        <v>123</v>
      </c>
      <c r="E85" s="214" t="s">
        <v>356</v>
      </c>
      <c r="F85" s="215" t="s">
        <v>357</v>
      </c>
      <c r="G85" s="216" t="s">
        <v>126</v>
      </c>
      <c r="H85" s="217">
        <v>6</v>
      </c>
      <c r="I85" s="218"/>
      <c r="J85" s="219"/>
      <c r="K85" s="220">
        <f>ROUND(P85*H85,2)</f>
        <v>0</v>
      </c>
      <c r="L85" s="215" t="s">
        <v>175</v>
      </c>
      <c r="M85" s="221"/>
      <c r="N85" s="222" t="s">
        <v>20</v>
      </c>
      <c r="O85" s="223" t="s">
        <v>42</v>
      </c>
      <c r="P85" s="224">
        <f>I85+J85</f>
        <v>0</v>
      </c>
      <c r="Q85" s="224">
        <f>ROUND(I85*H85,2)</f>
        <v>0</v>
      </c>
      <c r="R85" s="224">
        <f>ROUND(J85*H85,2)</f>
        <v>0</v>
      </c>
      <c r="S85" s="82"/>
      <c r="T85" s="225">
        <f>S85*H85</f>
        <v>0</v>
      </c>
      <c r="U85" s="225">
        <v>0</v>
      </c>
      <c r="V85" s="225">
        <f>U85*H85</f>
        <v>0</v>
      </c>
      <c r="W85" s="225">
        <v>0</v>
      </c>
      <c r="X85" s="226">
        <f>W85*H85</f>
        <v>0</v>
      </c>
      <c r="Y85" s="36"/>
      <c r="Z85" s="36"/>
      <c r="AA85" s="36"/>
      <c r="AB85" s="36"/>
      <c r="AC85" s="36"/>
      <c r="AD85" s="36"/>
      <c r="AE85" s="36"/>
      <c r="AR85" s="227" t="s">
        <v>83</v>
      </c>
      <c r="AT85" s="227" t="s">
        <v>123</v>
      </c>
      <c r="AU85" s="227" t="s">
        <v>73</v>
      </c>
      <c r="AY85" s="15" t="s">
        <v>122</v>
      </c>
      <c r="BE85" s="228">
        <f>IF(O85="základní",K85,0)</f>
        <v>0</v>
      </c>
      <c r="BF85" s="228">
        <f>IF(O85="snížená",K85,0)</f>
        <v>0</v>
      </c>
      <c r="BG85" s="228">
        <f>IF(O85="zákl. přenesená",K85,0)</f>
        <v>0</v>
      </c>
      <c r="BH85" s="228">
        <f>IF(O85="sníž. přenesená",K85,0)</f>
        <v>0</v>
      </c>
      <c r="BI85" s="228">
        <f>IF(O85="nulová",K85,0)</f>
        <v>0</v>
      </c>
      <c r="BJ85" s="15" t="s">
        <v>81</v>
      </c>
      <c r="BK85" s="228">
        <f>ROUND(P85*H85,2)</f>
        <v>0</v>
      </c>
      <c r="BL85" s="15" t="s">
        <v>81</v>
      </c>
      <c r="BM85" s="227" t="s">
        <v>358</v>
      </c>
    </row>
    <row r="86" s="2" customFormat="1">
      <c r="A86" s="36"/>
      <c r="B86" s="37"/>
      <c r="C86" s="38"/>
      <c r="D86" s="229" t="s">
        <v>129</v>
      </c>
      <c r="E86" s="38"/>
      <c r="F86" s="230" t="s">
        <v>357</v>
      </c>
      <c r="G86" s="38"/>
      <c r="H86" s="38"/>
      <c r="I86" s="135"/>
      <c r="J86" s="135"/>
      <c r="K86" s="38"/>
      <c r="L86" s="38"/>
      <c r="M86" s="42"/>
      <c r="N86" s="231"/>
      <c r="O86" s="232"/>
      <c r="P86" s="82"/>
      <c r="Q86" s="82"/>
      <c r="R86" s="82"/>
      <c r="S86" s="82"/>
      <c r="T86" s="82"/>
      <c r="U86" s="82"/>
      <c r="V86" s="82"/>
      <c r="W86" s="82"/>
      <c r="X86" s="83"/>
      <c r="Y86" s="36"/>
      <c r="Z86" s="36"/>
      <c r="AA86" s="36"/>
      <c r="AB86" s="36"/>
      <c r="AC86" s="36"/>
      <c r="AD86" s="36"/>
      <c r="AE86" s="36"/>
      <c r="AT86" s="15" t="s">
        <v>129</v>
      </c>
      <c r="AU86" s="15" t="s">
        <v>73</v>
      </c>
    </row>
    <row r="87" s="2" customFormat="1" ht="24" customHeight="1">
      <c r="A87" s="36"/>
      <c r="B87" s="37"/>
      <c r="C87" s="213" t="s">
        <v>302</v>
      </c>
      <c r="D87" s="213" t="s">
        <v>123</v>
      </c>
      <c r="E87" s="214" t="s">
        <v>359</v>
      </c>
      <c r="F87" s="215" t="s">
        <v>360</v>
      </c>
      <c r="G87" s="216" t="s">
        <v>126</v>
      </c>
      <c r="H87" s="217">
        <v>3</v>
      </c>
      <c r="I87" s="218"/>
      <c r="J87" s="219"/>
      <c r="K87" s="220">
        <f>ROUND(P87*H87,2)</f>
        <v>0</v>
      </c>
      <c r="L87" s="215" t="s">
        <v>175</v>
      </c>
      <c r="M87" s="221"/>
      <c r="N87" s="222" t="s">
        <v>20</v>
      </c>
      <c r="O87" s="223" t="s">
        <v>42</v>
      </c>
      <c r="P87" s="224">
        <f>I87+J87</f>
        <v>0</v>
      </c>
      <c r="Q87" s="224">
        <f>ROUND(I87*H87,2)</f>
        <v>0</v>
      </c>
      <c r="R87" s="224">
        <f>ROUND(J87*H87,2)</f>
        <v>0</v>
      </c>
      <c r="S87" s="82"/>
      <c r="T87" s="225">
        <f>S87*H87</f>
        <v>0</v>
      </c>
      <c r="U87" s="225">
        <v>0</v>
      </c>
      <c r="V87" s="225">
        <f>U87*H87</f>
        <v>0</v>
      </c>
      <c r="W87" s="225">
        <v>0</v>
      </c>
      <c r="X87" s="226">
        <f>W87*H87</f>
        <v>0</v>
      </c>
      <c r="Y87" s="36"/>
      <c r="Z87" s="36"/>
      <c r="AA87" s="36"/>
      <c r="AB87" s="36"/>
      <c r="AC87" s="36"/>
      <c r="AD87" s="36"/>
      <c r="AE87" s="36"/>
      <c r="AR87" s="227" t="s">
        <v>83</v>
      </c>
      <c r="AT87" s="227" t="s">
        <v>123</v>
      </c>
      <c r="AU87" s="227" t="s">
        <v>73</v>
      </c>
      <c r="AY87" s="15" t="s">
        <v>122</v>
      </c>
      <c r="BE87" s="228">
        <f>IF(O87="základní",K87,0)</f>
        <v>0</v>
      </c>
      <c r="BF87" s="228">
        <f>IF(O87="snížená",K87,0)</f>
        <v>0</v>
      </c>
      <c r="BG87" s="228">
        <f>IF(O87="zákl. přenesená",K87,0)</f>
        <v>0</v>
      </c>
      <c r="BH87" s="228">
        <f>IF(O87="sníž. přenesená",K87,0)</f>
        <v>0</v>
      </c>
      <c r="BI87" s="228">
        <f>IF(O87="nulová",K87,0)</f>
        <v>0</v>
      </c>
      <c r="BJ87" s="15" t="s">
        <v>81</v>
      </c>
      <c r="BK87" s="228">
        <f>ROUND(P87*H87,2)</f>
        <v>0</v>
      </c>
      <c r="BL87" s="15" t="s">
        <v>81</v>
      </c>
      <c r="BM87" s="227" t="s">
        <v>361</v>
      </c>
    </row>
    <row r="88" s="2" customFormat="1">
      <c r="A88" s="36"/>
      <c r="B88" s="37"/>
      <c r="C88" s="38"/>
      <c r="D88" s="229" t="s">
        <v>129</v>
      </c>
      <c r="E88" s="38"/>
      <c r="F88" s="230" t="s">
        <v>360</v>
      </c>
      <c r="G88" s="38"/>
      <c r="H88" s="38"/>
      <c r="I88" s="135"/>
      <c r="J88" s="135"/>
      <c r="K88" s="38"/>
      <c r="L88" s="38"/>
      <c r="M88" s="42"/>
      <c r="N88" s="231"/>
      <c r="O88" s="232"/>
      <c r="P88" s="82"/>
      <c r="Q88" s="82"/>
      <c r="R88" s="82"/>
      <c r="S88" s="82"/>
      <c r="T88" s="82"/>
      <c r="U88" s="82"/>
      <c r="V88" s="82"/>
      <c r="W88" s="82"/>
      <c r="X88" s="83"/>
      <c r="Y88" s="36"/>
      <c r="Z88" s="36"/>
      <c r="AA88" s="36"/>
      <c r="AB88" s="36"/>
      <c r="AC88" s="36"/>
      <c r="AD88" s="36"/>
      <c r="AE88" s="36"/>
      <c r="AT88" s="15" t="s">
        <v>129</v>
      </c>
      <c r="AU88" s="15" t="s">
        <v>73</v>
      </c>
    </row>
    <row r="89" s="2" customFormat="1" ht="36" customHeight="1">
      <c r="A89" s="36"/>
      <c r="B89" s="37"/>
      <c r="C89" s="213" t="s">
        <v>83</v>
      </c>
      <c r="D89" s="213" t="s">
        <v>123</v>
      </c>
      <c r="E89" s="214" t="s">
        <v>362</v>
      </c>
      <c r="F89" s="215" t="s">
        <v>363</v>
      </c>
      <c r="G89" s="216" t="s">
        <v>126</v>
      </c>
      <c r="H89" s="217">
        <v>16</v>
      </c>
      <c r="I89" s="218"/>
      <c r="J89" s="219"/>
      <c r="K89" s="220">
        <f>ROUND(P89*H89,2)</f>
        <v>0</v>
      </c>
      <c r="L89" s="215" t="s">
        <v>175</v>
      </c>
      <c r="M89" s="221"/>
      <c r="N89" s="222" t="s">
        <v>20</v>
      </c>
      <c r="O89" s="223" t="s">
        <v>42</v>
      </c>
      <c r="P89" s="224">
        <f>I89+J89</f>
        <v>0</v>
      </c>
      <c r="Q89" s="224">
        <f>ROUND(I89*H89,2)</f>
        <v>0</v>
      </c>
      <c r="R89" s="224">
        <f>ROUND(J89*H89,2)</f>
        <v>0</v>
      </c>
      <c r="S89" s="82"/>
      <c r="T89" s="225">
        <f>S89*H89</f>
        <v>0</v>
      </c>
      <c r="U89" s="225">
        <v>0</v>
      </c>
      <c r="V89" s="225">
        <f>U89*H89</f>
        <v>0</v>
      </c>
      <c r="W89" s="225">
        <v>0</v>
      </c>
      <c r="X89" s="226">
        <f>W89*H89</f>
        <v>0</v>
      </c>
      <c r="Y89" s="36"/>
      <c r="Z89" s="36"/>
      <c r="AA89" s="36"/>
      <c r="AB89" s="36"/>
      <c r="AC89" s="36"/>
      <c r="AD89" s="36"/>
      <c r="AE89" s="36"/>
      <c r="AR89" s="227" t="s">
        <v>127</v>
      </c>
      <c r="AT89" s="227" t="s">
        <v>123</v>
      </c>
      <c r="AU89" s="227" t="s">
        <v>73</v>
      </c>
      <c r="AY89" s="15" t="s">
        <v>122</v>
      </c>
      <c r="BE89" s="228">
        <f>IF(O89="základní",K89,0)</f>
        <v>0</v>
      </c>
      <c r="BF89" s="228">
        <f>IF(O89="snížená",K89,0)</f>
        <v>0</v>
      </c>
      <c r="BG89" s="228">
        <f>IF(O89="zákl. přenesená",K89,0)</f>
        <v>0</v>
      </c>
      <c r="BH89" s="228">
        <f>IF(O89="sníž. přenesená",K89,0)</f>
        <v>0</v>
      </c>
      <c r="BI89" s="228">
        <f>IF(O89="nulová",K89,0)</f>
        <v>0</v>
      </c>
      <c r="BJ89" s="15" t="s">
        <v>81</v>
      </c>
      <c r="BK89" s="228">
        <f>ROUND(P89*H89,2)</f>
        <v>0</v>
      </c>
      <c r="BL89" s="15" t="s">
        <v>127</v>
      </c>
      <c r="BM89" s="227" t="s">
        <v>364</v>
      </c>
    </row>
    <row r="90" s="2" customFormat="1">
      <c r="A90" s="36"/>
      <c r="B90" s="37"/>
      <c r="C90" s="38"/>
      <c r="D90" s="229" t="s">
        <v>129</v>
      </c>
      <c r="E90" s="38"/>
      <c r="F90" s="230" t="s">
        <v>363</v>
      </c>
      <c r="G90" s="38"/>
      <c r="H90" s="38"/>
      <c r="I90" s="135"/>
      <c r="J90" s="135"/>
      <c r="K90" s="38"/>
      <c r="L90" s="38"/>
      <c r="M90" s="42"/>
      <c r="N90" s="231"/>
      <c r="O90" s="232"/>
      <c r="P90" s="82"/>
      <c r="Q90" s="82"/>
      <c r="R90" s="82"/>
      <c r="S90" s="82"/>
      <c r="T90" s="82"/>
      <c r="U90" s="82"/>
      <c r="V90" s="82"/>
      <c r="W90" s="82"/>
      <c r="X90" s="83"/>
      <c r="Y90" s="36"/>
      <c r="Z90" s="36"/>
      <c r="AA90" s="36"/>
      <c r="AB90" s="36"/>
      <c r="AC90" s="36"/>
      <c r="AD90" s="36"/>
      <c r="AE90" s="36"/>
      <c r="AT90" s="15" t="s">
        <v>129</v>
      </c>
      <c r="AU90" s="15" t="s">
        <v>73</v>
      </c>
    </row>
    <row r="91" s="2" customFormat="1" ht="16.5" customHeight="1">
      <c r="A91" s="36"/>
      <c r="B91" s="37"/>
      <c r="C91" s="213" t="s">
        <v>135</v>
      </c>
      <c r="D91" s="213" t="s">
        <v>123</v>
      </c>
      <c r="E91" s="214" t="s">
        <v>365</v>
      </c>
      <c r="F91" s="215" t="s">
        <v>366</v>
      </c>
      <c r="G91" s="216" t="s">
        <v>138</v>
      </c>
      <c r="H91" s="217">
        <v>1</v>
      </c>
      <c r="I91" s="218"/>
      <c r="J91" s="219"/>
      <c r="K91" s="220">
        <f>ROUND(P91*H91,2)</f>
        <v>0</v>
      </c>
      <c r="L91" s="215" t="s">
        <v>20</v>
      </c>
      <c r="M91" s="221"/>
      <c r="N91" s="222" t="s">
        <v>20</v>
      </c>
      <c r="O91" s="223" t="s">
        <v>42</v>
      </c>
      <c r="P91" s="224">
        <f>I91+J91</f>
        <v>0</v>
      </c>
      <c r="Q91" s="224">
        <f>ROUND(I91*H91,2)</f>
        <v>0</v>
      </c>
      <c r="R91" s="224">
        <f>ROUND(J91*H91,2)</f>
        <v>0</v>
      </c>
      <c r="S91" s="82"/>
      <c r="T91" s="225">
        <f>S91*H91</f>
        <v>0</v>
      </c>
      <c r="U91" s="225">
        <v>0</v>
      </c>
      <c r="V91" s="225">
        <f>U91*H91</f>
        <v>0</v>
      </c>
      <c r="W91" s="225">
        <v>0</v>
      </c>
      <c r="X91" s="226">
        <f>W91*H91</f>
        <v>0</v>
      </c>
      <c r="Y91" s="36"/>
      <c r="Z91" s="36"/>
      <c r="AA91" s="36"/>
      <c r="AB91" s="36"/>
      <c r="AC91" s="36"/>
      <c r="AD91" s="36"/>
      <c r="AE91" s="36"/>
      <c r="AR91" s="227" t="s">
        <v>127</v>
      </c>
      <c r="AT91" s="227" t="s">
        <v>123</v>
      </c>
      <c r="AU91" s="227" t="s">
        <v>73</v>
      </c>
      <c r="AY91" s="15" t="s">
        <v>122</v>
      </c>
      <c r="BE91" s="228">
        <f>IF(O91="základní",K91,0)</f>
        <v>0</v>
      </c>
      <c r="BF91" s="228">
        <f>IF(O91="snížená",K91,0)</f>
        <v>0</v>
      </c>
      <c r="BG91" s="228">
        <f>IF(O91="zákl. přenesená",K91,0)</f>
        <v>0</v>
      </c>
      <c r="BH91" s="228">
        <f>IF(O91="sníž. přenesená",K91,0)</f>
        <v>0</v>
      </c>
      <c r="BI91" s="228">
        <f>IF(O91="nulová",K91,0)</f>
        <v>0</v>
      </c>
      <c r="BJ91" s="15" t="s">
        <v>81</v>
      </c>
      <c r="BK91" s="228">
        <f>ROUND(P91*H91,2)</f>
        <v>0</v>
      </c>
      <c r="BL91" s="15" t="s">
        <v>127</v>
      </c>
      <c r="BM91" s="227" t="s">
        <v>367</v>
      </c>
    </row>
    <row r="92" s="2" customFormat="1">
      <c r="A92" s="36"/>
      <c r="B92" s="37"/>
      <c r="C92" s="38"/>
      <c r="D92" s="229" t="s">
        <v>129</v>
      </c>
      <c r="E92" s="38"/>
      <c r="F92" s="230" t="s">
        <v>366</v>
      </c>
      <c r="G92" s="38"/>
      <c r="H92" s="38"/>
      <c r="I92" s="135"/>
      <c r="J92" s="135"/>
      <c r="K92" s="38"/>
      <c r="L92" s="38"/>
      <c r="M92" s="42"/>
      <c r="N92" s="231"/>
      <c r="O92" s="232"/>
      <c r="P92" s="82"/>
      <c r="Q92" s="82"/>
      <c r="R92" s="82"/>
      <c r="S92" s="82"/>
      <c r="T92" s="82"/>
      <c r="U92" s="82"/>
      <c r="V92" s="82"/>
      <c r="W92" s="82"/>
      <c r="X92" s="83"/>
      <c r="Y92" s="36"/>
      <c r="Z92" s="36"/>
      <c r="AA92" s="36"/>
      <c r="AB92" s="36"/>
      <c r="AC92" s="36"/>
      <c r="AD92" s="36"/>
      <c r="AE92" s="36"/>
      <c r="AT92" s="15" t="s">
        <v>129</v>
      </c>
      <c r="AU92" s="15" t="s">
        <v>73</v>
      </c>
    </row>
    <row r="93" s="2" customFormat="1" ht="16.5" customHeight="1">
      <c r="A93" s="36"/>
      <c r="B93" s="37"/>
      <c r="C93" s="213" t="s">
        <v>121</v>
      </c>
      <c r="D93" s="213" t="s">
        <v>123</v>
      </c>
      <c r="E93" s="214" t="s">
        <v>368</v>
      </c>
      <c r="F93" s="215" t="s">
        <v>369</v>
      </c>
      <c r="G93" s="216" t="s">
        <v>138</v>
      </c>
      <c r="H93" s="217">
        <v>1</v>
      </c>
      <c r="I93" s="218"/>
      <c r="J93" s="219"/>
      <c r="K93" s="220">
        <f>ROUND(P93*H93,2)</f>
        <v>0</v>
      </c>
      <c r="L93" s="215" t="s">
        <v>20</v>
      </c>
      <c r="M93" s="221"/>
      <c r="N93" s="222" t="s">
        <v>20</v>
      </c>
      <c r="O93" s="223" t="s">
        <v>42</v>
      </c>
      <c r="P93" s="224">
        <f>I93+J93</f>
        <v>0</v>
      </c>
      <c r="Q93" s="224">
        <f>ROUND(I93*H93,2)</f>
        <v>0</v>
      </c>
      <c r="R93" s="224">
        <f>ROUND(J93*H93,2)</f>
        <v>0</v>
      </c>
      <c r="S93" s="82"/>
      <c r="T93" s="225">
        <f>S93*H93</f>
        <v>0</v>
      </c>
      <c r="U93" s="225">
        <v>0</v>
      </c>
      <c r="V93" s="225">
        <f>U93*H93</f>
        <v>0</v>
      </c>
      <c r="W93" s="225">
        <v>0</v>
      </c>
      <c r="X93" s="226">
        <f>W93*H93</f>
        <v>0</v>
      </c>
      <c r="Y93" s="36"/>
      <c r="Z93" s="36"/>
      <c r="AA93" s="36"/>
      <c r="AB93" s="36"/>
      <c r="AC93" s="36"/>
      <c r="AD93" s="36"/>
      <c r="AE93" s="36"/>
      <c r="AR93" s="227" t="s">
        <v>127</v>
      </c>
      <c r="AT93" s="227" t="s">
        <v>123</v>
      </c>
      <c r="AU93" s="227" t="s">
        <v>73</v>
      </c>
      <c r="AY93" s="15" t="s">
        <v>122</v>
      </c>
      <c r="BE93" s="228">
        <f>IF(O93="základní",K93,0)</f>
        <v>0</v>
      </c>
      <c r="BF93" s="228">
        <f>IF(O93="snížená",K93,0)</f>
        <v>0</v>
      </c>
      <c r="BG93" s="228">
        <f>IF(O93="zákl. přenesená",K93,0)</f>
        <v>0</v>
      </c>
      <c r="BH93" s="228">
        <f>IF(O93="sníž. přenesená",K93,0)</f>
        <v>0</v>
      </c>
      <c r="BI93" s="228">
        <f>IF(O93="nulová",K93,0)</f>
        <v>0</v>
      </c>
      <c r="BJ93" s="15" t="s">
        <v>81</v>
      </c>
      <c r="BK93" s="228">
        <f>ROUND(P93*H93,2)</f>
        <v>0</v>
      </c>
      <c r="BL93" s="15" t="s">
        <v>127</v>
      </c>
      <c r="BM93" s="227" t="s">
        <v>370</v>
      </c>
    </row>
    <row r="94" s="2" customFormat="1">
      <c r="A94" s="36"/>
      <c r="B94" s="37"/>
      <c r="C94" s="38"/>
      <c r="D94" s="229" t="s">
        <v>129</v>
      </c>
      <c r="E94" s="38"/>
      <c r="F94" s="230" t="s">
        <v>369</v>
      </c>
      <c r="G94" s="38"/>
      <c r="H94" s="38"/>
      <c r="I94" s="135"/>
      <c r="J94" s="135"/>
      <c r="K94" s="38"/>
      <c r="L94" s="38"/>
      <c r="M94" s="42"/>
      <c r="N94" s="231"/>
      <c r="O94" s="232"/>
      <c r="P94" s="82"/>
      <c r="Q94" s="82"/>
      <c r="R94" s="82"/>
      <c r="S94" s="82"/>
      <c r="T94" s="82"/>
      <c r="U94" s="82"/>
      <c r="V94" s="82"/>
      <c r="W94" s="82"/>
      <c r="X94" s="83"/>
      <c r="Y94" s="36"/>
      <c r="Z94" s="36"/>
      <c r="AA94" s="36"/>
      <c r="AB94" s="36"/>
      <c r="AC94" s="36"/>
      <c r="AD94" s="36"/>
      <c r="AE94" s="36"/>
      <c r="AT94" s="15" t="s">
        <v>129</v>
      </c>
      <c r="AU94" s="15" t="s">
        <v>73</v>
      </c>
    </row>
    <row r="95" s="2" customFormat="1" ht="24" customHeight="1">
      <c r="A95" s="36"/>
      <c r="B95" s="37"/>
      <c r="C95" s="213" t="s">
        <v>143</v>
      </c>
      <c r="D95" s="213" t="s">
        <v>123</v>
      </c>
      <c r="E95" s="214" t="s">
        <v>371</v>
      </c>
      <c r="F95" s="215" t="s">
        <v>372</v>
      </c>
      <c r="G95" s="216" t="s">
        <v>126</v>
      </c>
      <c r="H95" s="217">
        <v>14</v>
      </c>
      <c r="I95" s="218"/>
      <c r="J95" s="219"/>
      <c r="K95" s="220">
        <f>ROUND(P95*H95,2)</f>
        <v>0</v>
      </c>
      <c r="L95" s="215" t="s">
        <v>175</v>
      </c>
      <c r="M95" s="221"/>
      <c r="N95" s="222" t="s">
        <v>20</v>
      </c>
      <c r="O95" s="223" t="s">
        <v>42</v>
      </c>
      <c r="P95" s="224">
        <f>I95+J95</f>
        <v>0</v>
      </c>
      <c r="Q95" s="224">
        <f>ROUND(I95*H95,2)</f>
        <v>0</v>
      </c>
      <c r="R95" s="224">
        <f>ROUND(J95*H95,2)</f>
        <v>0</v>
      </c>
      <c r="S95" s="82"/>
      <c r="T95" s="225">
        <f>S95*H95</f>
        <v>0</v>
      </c>
      <c r="U95" s="225">
        <v>0</v>
      </c>
      <c r="V95" s="225">
        <f>U95*H95</f>
        <v>0</v>
      </c>
      <c r="W95" s="225">
        <v>0</v>
      </c>
      <c r="X95" s="226">
        <f>W95*H95</f>
        <v>0</v>
      </c>
      <c r="Y95" s="36"/>
      <c r="Z95" s="36"/>
      <c r="AA95" s="36"/>
      <c r="AB95" s="36"/>
      <c r="AC95" s="36"/>
      <c r="AD95" s="36"/>
      <c r="AE95" s="36"/>
      <c r="AR95" s="227" t="s">
        <v>127</v>
      </c>
      <c r="AT95" s="227" t="s">
        <v>123</v>
      </c>
      <c r="AU95" s="227" t="s">
        <v>73</v>
      </c>
      <c r="AY95" s="15" t="s">
        <v>122</v>
      </c>
      <c r="BE95" s="228">
        <f>IF(O95="základní",K95,0)</f>
        <v>0</v>
      </c>
      <c r="BF95" s="228">
        <f>IF(O95="snížená",K95,0)</f>
        <v>0</v>
      </c>
      <c r="BG95" s="228">
        <f>IF(O95="zákl. přenesená",K95,0)</f>
        <v>0</v>
      </c>
      <c r="BH95" s="228">
        <f>IF(O95="sníž. přenesená",K95,0)</f>
        <v>0</v>
      </c>
      <c r="BI95" s="228">
        <f>IF(O95="nulová",K95,0)</f>
        <v>0</v>
      </c>
      <c r="BJ95" s="15" t="s">
        <v>81</v>
      </c>
      <c r="BK95" s="228">
        <f>ROUND(P95*H95,2)</f>
        <v>0</v>
      </c>
      <c r="BL95" s="15" t="s">
        <v>127</v>
      </c>
      <c r="BM95" s="227" t="s">
        <v>373</v>
      </c>
    </row>
    <row r="96" s="2" customFormat="1">
      <c r="A96" s="36"/>
      <c r="B96" s="37"/>
      <c r="C96" s="38"/>
      <c r="D96" s="229" t="s">
        <v>129</v>
      </c>
      <c r="E96" s="38"/>
      <c r="F96" s="230" t="s">
        <v>372</v>
      </c>
      <c r="G96" s="38"/>
      <c r="H96" s="38"/>
      <c r="I96" s="135"/>
      <c r="J96" s="135"/>
      <c r="K96" s="38"/>
      <c r="L96" s="38"/>
      <c r="M96" s="42"/>
      <c r="N96" s="231"/>
      <c r="O96" s="232"/>
      <c r="P96" s="82"/>
      <c r="Q96" s="82"/>
      <c r="R96" s="82"/>
      <c r="S96" s="82"/>
      <c r="T96" s="82"/>
      <c r="U96" s="82"/>
      <c r="V96" s="82"/>
      <c r="W96" s="82"/>
      <c r="X96" s="83"/>
      <c r="Y96" s="36"/>
      <c r="Z96" s="36"/>
      <c r="AA96" s="36"/>
      <c r="AB96" s="36"/>
      <c r="AC96" s="36"/>
      <c r="AD96" s="36"/>
      <c r="AE96" s="36"/>
      <c r="AT96" s="15" t="s">
        <v>129</v>
      </c>
      <c r="AU96" s="15" t="s">
        <v>73</v>
      </c>
    </row>
    <row r="97" s="2" customFormat="1" ht="16.5" customHeight="1">
      <c r="A97" s="36"/>
      <c r="B97" s="37"/>
      <c r="C97" s="213" t="s">
        <v>319</v>
      </c>
      <c r="D97" s="213" t="s">
        <v>123</v>
      </c>
      <c r="E97" s="214" t="s">
        <v>374</v>
      </c>
      <c r="F97" s="215" t="s">
        <v>20</v>
      </c>
      <c r="G97" s="216" t="s">
        <v>138</v>
      </c>
      <c r="H97" s="217">
        <v>3</v>
      </c>
      <c r="I97" s="218"/>
      <c r="J97" s="219"/>
      <c r="K97" s="220">
        <f>ROUND(P97*H97,2)</f>
        <v>0</v>
      </c>
      <c r="L97" s="215" t="s">
        <v>20</v>
      </c>
      <c r="M97" s="221"/>
      <c r="N97" s="222" t="s">
        <v>20</v>
      </c>
      <c r="O97" s="223" t="s">
        <v>42</v>
      </c>
      <c r="P97" s="224">
        <f>I97+J97</f>
        <v>0</v>
      </c>
      <c r="Q97" s="224">
        <f>ROUND(I97*H97,2)</f>
        <v>0</v>
      </c>
      <c r="R97" s="224">
        <f>ROUND(J97*H97,2)</f>
        <v>0</v>
      </c>
      <c r="S97" s="82"/>
      <c r="T97" s="225">
        <f>S97*H97</f>
        <v>0</v>
      </c>
      <c r="U97" s="225">
        <v>0</v>
      </c>
      <c r="V97" s="225">
        <f>U97*H97</f>
        <v>0</v>
      </c>
      <c r="W97" s="225">
        <v>0</v>
      </c>
      <c r="X97" s="226">
        <f>W97*H97</f>
        <v>0</v>
      </c>
      <c r="Y97" s="36"/>
      <c r="Z97" s="36"/>
      <c r="AA97" s="36"/>
      <c r="AB97" s="36"/>
      <c r="AC97" s="36"/>
      <c r="AD97" s="36"/>
      <c r="AE97" s="36"/>
      <c r="AR97" s="227" t="s">
        <v>83</v>
      </c>
      <c r="AT97" s="227" t="s">
        <v>123</v>
      </c>
      <c r="AU97" s="227" t="s">
        <v>73</v>
      </c>
      <c r="AY97" s="15" t="s">
        <v>122</v>
      </c>
      <c r="BE97" s="228">
        <f>IF(O97="základní",K97,0)</f>
        <v>0</v>
      </c>
      <c r="BF97" s="228">
        <f>IF(O97="snížená",K97,0)</f>
        <v>0</v>
      </c>
      <c r="BG97" s="228">
        <f>IF(O97="zákl. přenesená",K97,0)</f>
        <v>0</v>
      </c>
      <c r="BH97" s="228">
        <f>IF(O97="sníž. přenesená",K97,0)</f>
        <v>0</v>
      </c>
      <c r="BI97" s="228">
        <f>IF(O97="nulová",K97,0)</f>
        <v>0</v>
      </c>
      <c r="BJ97" s="15" t="s">
        <v>81</v>
      </c>
      <c r="BK97" s="228">
        <f>ROUND(P97*H97,2)</f>
        <v>0</v>
      </c>
      <c r="BL97" s="15" t="s">
        <v>81</v>
      </c>
      <c r="BM97" s="227" t="s">
        <v>375</v>
      </c>
    </row>
    <row r="98" s="2" customFormat="1">
      <c r="A98" s="36"/>
      <c r="B98" s="37"/>
      <c r="C98" s="38"/>
      <c r="D98" s="229" t="s">
        <v>129</v>
      </c>
      <c r="E98" s="38"/>
      <c r="F98" s="230" t="s">
        <v>376</v>
      </c>
      <c r="G98" s="38"/>
      <c r="H98" s="38"/>
      <c r="I98" s="135"/>
      <c r="J98" s="135"/>
      <c r="K98" s="38"/>
      <c r="L98" s="38"/>
      <c r="M98" s="42"/>
      <c r="N98" s="231"/>
      <c r="O98" s="232"/>
      <c r="P98" s="82"/>
      <c r="Q98" s="82"/>
      <c r="R98" s="82"/>
      <c r="S98" s="82"/>
      <c r="T98" s="82"/>
      <c r="U98" s="82"/>
      <c r="V98" s="82"/>
      <c r="W98" s="82"/>
      <c r="X98" s="83"/>
      <c r="Y98" s="36"/>
      <c r="Z98" s="36"/>
      <c r="AA98" s="36"/>
      <c r="AB98" s="36"/>
      <c r="AC98" s="36"/>
      <c r="AD98" s="36"/>
      <c r="AE98" s="36"/>
      <c r="AT98" s="15" t="s">
        <v>129</v>
      </c>
      <c r="AU98" s="15" t="s">
        <v>73</v>
      </c>
    </row>
    <row r="99" s="2" customFormat="1" ht="16.5" customHeight="1">
      <c r="A99" s="36"/>
      <c r="B99" s="37"/>
      <c r="C99" s="213" t="s">
        <v>323</v>
      </c>
      <c r="D99" s="213" t="s">
        <v>123</v>
      </c>
      <c r="E99" s="214" t="s">
        <v>377</v>
      </c>
      <c r="F99" s="215" t="s">
        <v>20</v>
      </c>
      <c r="G99" s="216" t="s">
        <v>138</v>
      </c>
      <c r="H99" s="217">
        <v>7</v>
      </c>
      <c r="I99" s="218"/>
      <c r="J99" s="219"/>
      <c r="K99" s="220">
        <f>ROUND(P99*H99,2)</f>
        <v>0</v>
      </c>
      <c r="L99" s="215" t="s">
        <v>20</v>
      </c>
      <c r="M99" s="221"/>
      <c r="N99" s="222" t="s">
        <v>20</v>
      </c>
      <c r="O99" s="223" t="s">
        <v>42</v>
      </c>
      <c r="P99" s="224">
        <f>I99+J99</f>
        <v>0</v>
      </c>
      <c r="Q99" s="224">
        <f>ROUND(I99*H99,2)</f>
        <v>0</v>
      </c>
      <c r="R99" s="224">
        <f>ROUND(J99*H99,2)</f>
        <v>0</v>
      </c>
      <c r="S99" s="82"/>
      <c r="T99" s="225">
        <f>S99*H99</f>
        <v>0</v>
      </c>
      <c r="U99" s="225">
        <v>0</v>
      </c>
      <c r="V99" s="225">
        <f>U99*H99</f>
        <v>0</v>
      </c>
      <c r="W99" s="225">
        <v>0</v>
      </c>
      <c r="X99" s="226">
        <f>W99*H99</f>
        <v>0</v>
      </c>
      <c r="Y99" s="36"/>
      <c r="Z99" s="36"/>
      <c r="AA99" s="36"/>
      <c r="AB99" s="36"/>
      <c r="AC99" s="36"/>
      <c r="AD99" s="36"/>
      <c r="AE99" s="36"/>
      <c r="AR99" s="227" t="s">
        <v>83</v>
      </c>
      <c r="AT99" s="227" t="s">
        <v>123</v>
      </c>
      <c r="AU99" s="227" t="s">
        <v>73</v>
      </c>
      <c r="AY99" s="15" t="s">
        <v>122</v>
      </c>
      <c r="BE99" s="228">
        <f>IF(O99="základní",K99,0)</f>
        <v>0</v>
      </c>
      <c r="BF99" s="228">
        <f>IF(O99="snížená",K99,0)</f>
        <v>0</v>
      </c>
      <c r="BG99" s="228">
        <f>IF(O99="zákl. přenesená",K99,0)</f>
        <v>0</v>
      </c>
      <c r="BH99" s="228">
        <f>IF(O99="sníž. přenesená",K99,0)</f>
        <v>0</v>
      </c>
      <c r="BI99" s="228">
        <f>IF(O99="nulová",K99,0)</f>
        <v>0</v>
      </c>
      <c r="BJ99" s="15" t="s">
        <v>81</v>
      </c>
      <c r="BK99" s="228">
        <f>ROUND(P99*H99,2)</f>
        <v>0</v>
      </c>
      <c r="BL99" s="15" t="s">
        <v>81</v>
      </c>
      <c r="BM99" s="227" t="s">
        <v>378</v>
      </c>
    </row>
    <row r="100" s="2" customFormat="1">
      <c r="A100" s="36"/>
      <c r="B100" s="37"/>
      <c r="C100" s="38"/>
      <c r="D100" s="229" t="s">
        <v>129</v>
      </c>
      <c r="E100" s="38"/>
      <c r="F100" s="230" t="s">
        <v>379</v>
      </c>
      <c r="G100" s="38"/>
      <c r="H100" s="38"/>
      <c r="I100" s="135"/>
      <c r="J100" s="135"/>
      <c r="K100" s="38"/>
      <c r="L100" s="38"/>
      <c r="M100" s="42"/>
      <c r="N100" s="231"/>
      <c r="O100" s="232"/>
      <c r="P100" s="82"/>
      <c r="Q100" s="82"/>
      <c r="R100" s="82"/>
      <c r="S100" s="82"/>
      <c r="T100" s="82"/>
      <c r="U100" s="82"/>
      <c r="V100" s="82"/>
      <c r="W100" s="82"/>
      <c r="X100" s="83"/>
      <c r="Y100" s="36"/>
      <c r="Z100" s="36"/>
      <c r="AA100" s="36"/>
      <c r="AB100" s="36"/>
      <c r="AC100" s="36"/>
      <c r="AD100" s="36"/>
      <c r="AE100" s="36"/>
      <c r="AT100" s="15" t="s">
        <v>129</v>
      </c>
      <c r="AU100" s="15" t="s">
        <v>73</v>
      </c>
    </row>
    <row r="101" s="2" customFormat="1" ht="16.5" customHeight="1">
      <c r="A101" s="36"/>
      <c r="B101" s="37"/>
      <c r="C101" s="213" t="s">
        <v>306</v>
      </c>
      <c r="D101" s="213" t="s">
        <v>123</v>
      </c>
      <c r="E101" s="214" t="s">
        <v>380</v>
      </c>
      <c r="F101" s="215" t="s">
        <v>20</v>
      </c>
      <c r="G101" s="216" t="s">
        <v>138</v>
      </c>
      <c r="H101" s="217">
        <v>1</v>
      </c>
      <c r="I101" s="218"/>
      <c r="J101" s="219"/>
      <c r="K101" s="220">
        <f>ROUND(P101*H101,2)</f>
        <v>0</v>
      </c>
      <c r="L101" s="215" t="s">
        <v>20</v>
      </c>
      <c r="M101" s="221"/>
      <c r="N101" s="222" t="s">
        <v>20</v>
      </c>
      <c r="O101" s="223" t="s">
        <v>42</v>
      </c>
      <c r="P101" s="224">
        <f>I101+J101</f>
        <v>0</v>
      </c>
      <c r="Q101" s="224">
        <f>ROUND(I101*H101,2)</f>
        <v>0</v>
      </c>
      <c r="R101" s="224">
        <f>ROUND(J101*H101,2)</f>
        <v>0</v>
      </c>
      <c r="S101" s="82"/>
      <c r="T101" s="225">
        <f>S101*H101</f>
        <v>0</v>
      </c>
      <c r="U101" s="225">
        <v>0</v>
      </c>
      <c r="V101" s="225">
        <f>U101*H101</f>
        <v>0</v>
      </c>
      <c r="W101" s="225">
        <v>0</v>
      </c>
      <c r="X101" s="226">
        <f>W101*H101</f>
        <v>0</v>
      </c>
      <c r="Y101" s="36"/>
      <c r="Z101" s="36"/>
      <c r="AA101" s="36"/>
      <c r="AB101" s="36"/>
      <c r="AC101" s="36"/>
      <c r="AD101" s="36"/>
      <c r="AE101" s="36"/>
      <c r="AR101" s="227" t="s">
        <v>83</v>
      </c>
      <c r="AT101" s="227" t="s">
        <v>123</v>
      </c>
      <c r="AU101" s="227" t="s">
        <v>73</v>
      </c>
      <c r="AY101" s="15" t="s">
        <v>122</v>
      </c>
      <c r="BE101" s="228">
        <f>IF(O101="základní",K101,0)</f>
        <v>0</v>
      </c>
      <c r="BF101" s="228">
        <f>IF(O101="snížená",K101,0)</f>
        <v>0</v>
      </c>
      <c r="BG101" s="228">
        <f>IF(O101="zákl. přenesená",K101,0)</f>
        <v>0</v>
      </c>
      <c r="BH101" s="228">
        <f>IF(O101="sníž. přenesená",K101,0)</f>
        <v>0</v>
      </c>
      <c r="BI101" s="228">
        <f>IF(O101="nulová",K101,0)</f>
        <v>0</v>
      </c>
      <c r="BJ101" s="15" t="s">
        <v>81</v>
      </c>
      <c r="BK101" s="228">
        <f>ROUND(P101*H101,2)</f>
        <v>0</v>
      </c>
      <c r="BL101" s="15" t="s">
        <v>81</v>
      </c>
      <c r="BM101" s="227" t="s">
        <v>381</v>
      </c>
    </row>
    <row r="102" s="2" customFormat="1">
      <c r="A102" s="36"/>
      <c r="B102" s="37"/>
      <c r="C102" s="38"/>
      <c r="D102" s="229" t="s">
        <v>129</v>
      </c>
      <c r="E102" s="38"/>
      <c r="F102" s="230" t="s">
        <v>382</v>
      </c>
      <c r="G102" s="38"/>
      <c r="H102" s="38"/>
      <c r="I102" s="135"/>
      <c r="J102" s="135"/>
      <c r="K102" s="38"/>
      <c r="L102" s="38"/>
      <c r="M102" s="42"/>
      <c r="N102" s="231"/>
      <c r="O102" s="232"/>
      <c r="P102" s="82"/>
      <c r="Q102" s="82"/>
      <c r="R102" s="82"/>
      <c r="S102" s="82"/>
      <c r="T102" s="82"/>
      <c r="U102" s="82"/>
      <c r="V102" s="82"/>
      <c r="W102" s="82"/>
      <c r="X102" s="83"/>
      <c r="Y102" s="36"/>
      <c r="Z102" s="36"/>
      <c r="AA102" s="36"/>
      <c r="AB102" s="36"/>
      <c r="AC102" s="36"/>
      <c r="AD102" s="36"/>
      <c r="AE102" s="36"/>
      <c r="AT102" s="15" t="s">
        <v>129</v>
      </c>
      <c r="AU102" s="15" t="s">
        <v>73</v>
      </c>
    </row>
    <row r="103" s="2" customFormat="1" ht="24" customHeight="1">
      <c r="A103" s="36"/>
      <c r="B103" s="37"/>
      <c r="C103" s="213" t="s">
        <v>147</v>
      </c>
      <c r="D103" s="213" t="s">
        <v>123</v>
      </c>
      <c r="E103" s="214" t="s">
        <v>383</v>
      </c>
      <c r="F103" s="215" t="s">
        <v>384</v>
      </c>
      <c r="G103" s="216" t="s">
        <v>126</v>
      </c>
      <c r="H103" s="217">
        <v>15</v>
      </c>
      <c r="I103" s="218"/>
      <c r="J103" s="219"/>
      <c r="K103" s="220">
        <f>ROUND(P103*H103,2)</f>
        <v>0</v>
      </c>
      <c r="L103" s="215" t="s">
        <v>175</v>
      </c>
      <c r="M103" s="221"/>
      <c r="N103" s="222" t="s">
        <v>20</v>
      </c>
      <c r="O103" s="223" t="s">
        <v>42</v>
      </c>
      <c r="P103" s="224">
        <f>I103+J103</f>
        <v>0</v>
      </c>
      <c r="Q103" s="224">
        <f>ROUND(I103*H103,2)</f>
        <v>0</v>
      </c>
      <c r="R103" s="224">
        <f>ROUND(J103*H103,2)</f>
        <v>0</v>
      </c>
      <c r="S103" s="82"/>
      <c r="T103" s="225">
        <f>S103*H103</f>
        <v>0</v>
      </c>
      <c r="U103" s="225">
        <v>0</v>
      </c>
      <c r="V103" s="225">
        <f>U103*H103</f>
        <v>0</v>
      </c>
      <c r="W103" s="225">
        <v>0</v>
      </c>
      <c r="X103" s="226">
        <f>W103*H103</f>
        <v>0</v>
      </c>
      <c r="Y103" s="36"/>
      <c r="Z103" s="36"/>
      <c r="AA103" s="36"/>
      <c r="AB103" s="36"/>
      <c r="AC103" s="36"/>
      <c r="AD103" s="36"/>
      <c r="AE103" s="36"/>
      <c r="AR103" s="227" t="s">
        <v>127</v>
      </c>
      <c r="AT103" s="227" t="s">
        <v>123</v>
      </c>
      <c r="AU103" s="227" t="s">
        <v>73</v>
      </c>
      <c r="AY103" s="15" t="s">
        <v>122</v>
      </c>
      <c r="BE103" s="228">
        <f>IF(O103="základní",K103,0)</f>
        <v>0</v>
      </c>
      <c r="BF103" s="228">
        <f>IF(O103="snížená",K103,0)</f>
        <v>0</v>
      </c>
      <c r="BG103" s="228">
        <f>IF(O103="zákl. přenesená",K103,0)</f>
        <v>0</v>
      </c>
      <c r="BH103" s="228">
        <f>IF(O103="sníž. přenesená",K103,0)</f>
        <v>0</v>
      </c>
      <c r="BI103" s="228">
        <f>IF(O103="nulová",K103,0)</f>
        <v>0</v>
      </c>
      <c r="BJ103" s="15" t="s">
        <v>81</v>
      </c>
      <c r="BK103" s="228">
        <f>ROUND(P103*H103,2)</f>
        <v>0</v>
      </c>
      <c r="BL103" s="15" t="s">
        <v>127</v>
      </c>
      <c r="BM103" s="227" t="s">
        <v>385</v>
      </c>
    </row>
    <row r="104" s="2" customFormat="1">
      <c r="A104" s="36"/>
      <c r="B104" s="37"/>
      <c r="C104" s="38"/>
      <c r="D104" s="229" t="s">
        <v>129</v>
      </c>
      <c r="E104" s="38"/>
      <c r="F104" s="230" t="s">
        <v>384</v>
      </c>
      <c r="G104" s="38"/>
      <c r="H104" s="38"/>
      <c r="I104" s="135"/>
      <c r="J104" s="135"/>
      <c r="K104" s="38"/>
      <c r="L104" s="38"/>
      <c r="M104" s="42"/>
      <c r="N104" s="231"/>
      <c r="O104" s="232"/>
      <c r="P104" s="82"/>
      <c r="Q104" s="82"/>
      <c r="R104" s="82"/>
      <c r="S104" s="82"/>
      <c r="T104" s="82"/>
      <c r="U104" s="82"/>
      <c r="V104" s="82"/>
      <c r="W104" s="82"/>
      <c r="X104" s="83"/>
      <c r="Y104" s="36"/>
      <c r="Z104" s="36"/>
      <c r="AA104" s="36"/>
      <c r="AB104" s="36"/>
      <c r="AC104" s="36"/>
      <c r="AD104" s="36"/>
      <c r="AE104" s="36"/>
      <c r="AT104" s="15" t="s">
        <v>129</v>
      </c>
      <c r="AU104" s="15" t="s">
        <v>73</v>
      </c>
    </row>
    <row r="105" s="2" customFormat="1" ht="24" customHeight="1">
      <c r="A105" s="36"/>
      <c r="B105" s="37"/>
      <c r="C105" s="213" t="s">
        <v>151</v>
      </c>
      <c r="D105" s="213" t="s">
        <v>123</v>
      </c>
      <c r="E105" s="214" t="s">
        <v>386</v>
      </c>
      <c r="F105" s="215" t="s">
        <v>387</v>
      </c>
      <c r="G105" s="216" t="s">
        <v>126</v>
      </c>
      <c r="H105" s="217">
        <v>10</v>
      </c>
      <c r="I105" s="218"/>
      <c r="J105" s="219"/>
      <c r="K105" s="220">
        <f>ROUND(P105*H105,2)</f>
        <v>0</v>
      </c>
      <c r="L105" s="215" t="s">
        <v>175</v>
      </c>
      <c r="M105" s="221"/>
      <c r="N105" s="222" t="s">
        <v>20</v>
      </c>
      <c r="O105" s="223" t="s">
        <v>42</v>
      </c>
      <c r="P105" s="224">
        <f>I105+J105</f>
        <v>0</v>
      </c>
      <c r="Q105" s="224">
        <f>ROUND(I105*H105,2)</f>
        <v>0</v>
      </c>
      <c r="R105" s="224">
        <f>ROUND(J105*H105,2)</f>
        <v>0</v>
      </c>
      <c r="S105" s="82"/>
      <c r="T105" s="225">
        <f>S105*H105</f>
        <v>0</v>
      </c>
      <c r="U105" s="225">
        <v>0</v>
      </c>
      <c r="V105" s="225">
        <f>U105*H105</f>
        <v>0</v>
      </c>
      <c r="W105" s="225">
        <v>0</v>
      </c>
      <c r="X105" s="226">
        <f>W105*H105</f>
        <v>0</v>
      </c>
      <c r="Y105" s="36"/>
      <c r="Z105" s="36"/>
      <c r="AA105" s="36"/>
      <c r="AB105" s="36"/>
      <c r="AC105" s="36"/>
      <c r="AD105" s="36"/>
      <c r="AE105" s="36"/>
      <c r="AR105" s="227" t="s">
        <v>127</v>
      </c>
      <c r="AT105" s="227" t="s">
        <v>123</v>
      </c>
      <c r="AU105" s="227" t="s">
        <v>73</v>
      </c>
      <c r="AY105" s="15" t="s">
        <v>122</v>
      </c>
      <c r="BE105" s="228">
        <f>IF(O105="základní",K105,0)</f>
        <v>0</v>
      </c>
      <c r="BF105" s="228">
        <f>IF(O105="snížená",K105,0)</f>
        <v>0</v>
      </c>
      <c r="BG105" s="228">
        <f>IF(O105="zákl. přenesená",K105,0)</f>
        <v>0</v>
      </c>
      <c r="BH105" s="228">
        <f>IF(O105="sníž. přenesená",K105,0)</f>
        <v>0</v>
      </c>
      <c r="BI105" s="228">
        <f>IF(O105="nulová",K105,0)</f>
        <v>0</v>
      </c>
      <c r="BJ105" s="15" t="s">
        <v>81</v>
      </c>
      <c r="BK105" s="228">
        <f>ROUND(P105*H105,2)</f>
        <v>0</v>
      </c>
      <c r="BL105" s="15" t="s">
        <v>127</v>
      </c>
      <c r="BM105" s="227" t="s">
        <v>388</v>
      </c>
    </row>
    <row r="106" s="2" customFormat="1">
      <c r="A106" s="36"/>
      <c r="B106" s="37"/>
      <c r="C106" s="38"/>
      <c r="D106" s="229" t="s">
        <v>129</v>
      </c>
      <c r="E106" s="38"/>
      <c r="F106" s="230" t="s">
        <v>387</v>
      </c>
      <c r="G106" s="38"/>
      <c r="H106" s="38"/>
      <c r="I106" s="135"/>
      <c r="J106" s="135"/>
      <c r="K106" s="38"/>
      <c r="L106" s="38"/>
      <c r="M106" s="42"/>
      <c r="N106" s="231"/>
      <c r="O106" s="232"/>
      <c r="P106" s="82"/>
      <c r="Q106" s="82"/>
      <c r="R106" s="82"/>
      <c r="S106" s="82"/>
      <c r="T106" s="82"/>
      <c r="U106" s="82"/>
      <c r="V106" s="82"/>
      <c r="W106" s="82"/>
      <c r="X106" s="83"/>
      <c r="Y106" s="36"/>
      <c r="Z106" s="36"/>
      <c r="AA106" s="36"/>
      <c r="AB106" s="36"/>
      <c r="AC106" s="36"/>
      <c r="AD106" s="36"/>
      <c r="AE106" s="36"/>
      <c r="AT106" s="15" t="s">
        <v>129</v>
      </c>
      <c r="AU106" s="15" t="s">
        <v>73</v>
      </c>
    </row>
    <row r="107" s="2" customFormat="1" ht="24" customHeight="1">
      <c r="A107" s="36"/>
      <c r="B107" s="37"/>
      <c r="C107" s="213" t="s">
        <v>155</v>
      </c>
      <c r="D107" s="213" t="s">
        <v>123</v>
      </c>
      <c r="E107" s="214" t="s">
        <v>389</v>
      </c>
      <c r="F107" s="215" t="s">
        <v>390</v>
      </c>
      <c r="G107" s="216" t="s">
        <v>126</v>
      </c>
      <c r="H107" s="217">
        <v>17</v>
      </c>
      <c r="I107" s="218"/>
      <c r="J107" s="219"/>
      <c r="K107" s="220">
        <f>ROUND(P107*H107,2)</f>
        <v>0</v>
      </c>
      <c r="L107" s="215" t="s">
        <v>175</v>
      </c>
      <c r="M107" s="221"/>
      <c r="N107" s="222" t="s">
        <v>20</v>
      </c>
      <c r="O107" s="223" t="s">
        <v>42</v>
      </c>
      <c r="P107" s="224">
        <f>I107+J107</f>
        <v>0</v>
      </c>
      <c r="Q107" s="224">
        <f>ROUND(I107*H107,2)</f>
        <v>0</v>
      </c>
      <c r="R107" s="224">
        <f>ROUND(J107*H107,2)</f>
        <v>0</v>
      </c>
      <c r="S107" s="82"/>
      <c r="T107" s="225">
        <f>S107*H107</f>
        <v>0</v>
      </c>
      <c r="U107" s="225">
        <v>0</v>
      </c>
      <c r="V107" s="225">
        <f>U107*H107</f>
        <v>0</v>
      </c>
      <c r="W107" s="225">
        <v>0</v>
      </c>
      <c r="X107" s="226">
        <f>W107*H107</f>
        <v>0</v>
      </c>
      <c r="Y107" s="36"/>
      <c r="Z107" s="36"/>
      <c r="AA107" s="36"/>
      <c r="AB107" s="36"/>
      <c r="AC107" s="36"/>
      <c r="AD107" s="36"/>
      <c r="AE107" s="36"/>
      <c r="AR107" s="227" t="s">
        <v>127</v>
      </c>
      <c r="AT107" s="227" t="s">
        <v>123</v>
      </c>
      <c r="AU107" s="227" t="s">
        <v>73</v>
      </c>
      <c r="AY107" s="15" t="s">
        <v>122</v>
      </c>
      <c r="BE107" s="228">
        <f>IF(O107="základní",K107,0)</f>
        <v>0</v>
      </c>
      <c r="BF107" s="228">
        <f>IF(O107="snížená",K107,0)</f>
        <v>0</v>
      </c>
      <c r="BG107" s="228">
        <f>IF(O107="zákl. přenesená",K107,0)</f>
        <v>0</v>
      </c>
      <c r="BH107" s="228">
        <f>IF(O107="sníž. přenesená",K107,0)</f>
        <v>0</v>
      </c>
      <c r="BI107" s="228">
        <f>IF(O107="nulová",K107,0)</f>
        <v>0</v>
      </c>
      <c r="BJ107" s="15" t="s">
        <v>81</v>
      </c>
      <c r="BK107" s="228">
        <f>ROUND(P107*H107,2)</f>
        <v>0</v>
      </c>
      <c r="BL107" s="15" t="s">
        <v>127</v>
      </c>
      <c r="BM107" s="227" t="s">
        <v>391</v>
      </c>
    </row>
    <row r="108" s="2" customFormat="1">
      <c r="A108" s="36"/>
      <c r="B108" s="37"/>
      <c r="C108" s="38"/>
      <c r="D108" s="229" t="s">
        <v>129</v>
      </c>
      <c r="E108" s="38"/>
      <c r="F108" s="230" t="s">
        <v>390</v>
      </c>
      <c r="G108" s="38"/>
      <c r="H108" s="38"/>
      <c r="I108" s="135"/>
      <c r="J108" s="135"/>
      <c r="K108" s="38"/>
      <c r="L108" s="38"/>
      <c r="M108" s="42"/>
      <c r="N108" s="231"/>
      <c r="O108" s="232"/>
      <c r="P108" s="82"/>
      <c r="Q108" s="82"/>
      <c r="R108" s="82"/>
      <c r="S108" s="82"/>
      <c r="T108" s="82"/>
      <c r="U108" s="82"/>
      <c r="V108" s="82"/>
      <c r="W108" s="82"/>
      <c r="X108" s="83"/>
      <c r="Y108" s="36"/>
      <c r="Z108" s="36"/>
      <c r="AA108" s="36"/>
      <c r="AB108" s="36"/>
      <c r="AC108" s="36"/>
      <c r="AD108" s="36"/>
      <c r="AE108" s="36"/>
      <c r="AT108" s="15" t="s">
        <v>129</v>
      </c>
      <c r="AU108" s="15" t="s">
        <v>73</v>
      </c>
    </row>
    <row r="109" s="2" customFormat="1" ht="24" customHeight="1">
      <c r="A109" s="36"/>
      <c r="B109" s="37"/>
      <c r="C109" s="213" t="s">
        <v>159</v>
      </c>
      <c r="D109" s="213" t="s">
        <v>123</v>
      </c>
      <c r="E109" s="214" t="s">
        <v>392</v>
      </c>
      <c r="F109" s="215" t="s">
        <v>393</v>
      </c>
      <c r="G109" s="216" t="s">
        <v>126</v>
      </c>
      <c r="H109" s="217">
        <v>5</v>
      </c>
      <c r="I109" s="218"/>
      <c r="J109" s="219"/>
      <c r="K109" s="220">
        <f>ROUND(P109*H109,2)</f>
        <v>0</v>
      </c>
      <c r="L109" s="215" t="s">
        <v>175</v>
      </c>
      <c r="M109" s="221"/>
      <c r="N109" s="222" t="s">
        <v>20</v>
      </c>
      <c r="O109" s="223" t="s">
        <v>42</v>
      </c>
      <c r="P109" s="224">
        <f>I109+J109</f>
        <v>0</v>
      </c>
      <c r="Q109" s="224">
        <f>ROUND(I109*H109,2)</f>
        <v>0</v>
      </c>
      <c r="R109" s="224">
        <f>ROUND(J109*H109,2)</f>
        <v>0</v>
      </c>
      <c r="S109" s="82"/>
      <c r="T109" s="225">
        <f>S109*H109</f>
        <v>0</v>
      </c>
      <c r="U109" s="225">
        <v>0</v>
      </c>
      <c r="V109" s="225">
        <f>U109*H109</f>
        <v>0</v>
      </c>
      <c r="W109" s="225">
        <v>0</v>
      </c>
      <c r="X109" s="226">
        <f>W109*H109</f>
        <v>0</v>
      </c>
      <c r="Y109" s="36"/>
      <c r="Z109" s="36"/>
      <c r="AA109" s="36"/>
      <c r="AB109" s="36"/>
      <c r="AC109" s="36"/>
      <c r="AD109" s="36"/>
      <c r="AE109" s="36"/>
      <c r="AR109" s="227" t="s">
        <v>127</v>
      </c>
      <c r="AT109" s="227" t="s">
        <v>123</v>
      </c>
      <c r="AU109" s="227" t="s">
        <v>73</v>
      </c>
      <c r="AY109" s="15" t="s">
        <v>122</v>
      </c>
      <c r="BE109" s="228">
        <f>IF(O109="základní",K109,0)</f>
        <v>0</v>
      </c>
      <c r="BF109" s="228">
        <f>IF(O109="snížená",K109,0)</f>
        <v>0</v>
      </c>
      <c r="BG109" s="228">
        <f>IF(O109="zákl. přenesená",K109,0)</f>
        <v>0</v>
      </c>
      <c r="BH109" s="228">
        <f>IF(O109="sníž. přenesená",K109,0)</f>
        <v>0</v>
      </c>
      <c r="BI109" s="228">
        <f>IF(O109="nulová",K109,0)</f>
        <v>0</v>
      </c>
      <c r="BJ109" s="15" t="s">
        <v>81</v>
      </c>
      <c r="BK109" s="228">
        <f>ROUND(P109*H109,2)</f>
        <v>0</v>
      </c>
      <c r="BL109" s="15" t="s">
        <v>127</v>
      </c>
      <c r="BM109" s="227" t="s">
        <v>394</v>
      </c>
    </row>
    <row r="110" s="2" customFormat="1">
      <c r="A110" s="36"/>
      <c r="B110" s="37"/>
      <c r="C110" s="38"/>
      <c r="D110" s="229" t="s">
        <v>129</v>
      </c>
      <c r="E110" s="38"/>
      <c r="F110" s="230" t="s">
        <v>393</v>
      </c>
      <c r="G110" s="38"/>
      <c r="H110" s="38"/>
      <c r="I110" s="135"/>
      <c r="J110" s="135"/>
      <c r="K110" s="38"/>
      <c r="L110" s="38"/>
      <c r="M110" s="42"/>
      <c r="N110" s="231"/>
      <c r="O110" s="232"/>
      <c r="P110" s="82"/>
      <c r="Q110" s="82"/>
      <c r="R110" s="82"/>
      <c r="S110" s="82"/>
      <c r="T110" s="82"/>
      <c r="U110" s="82"/>
      <c r="V110" s="82"/>
      <c r="W110" s="82"/>
      <c r="X110" s="83"/>
      <c r="Y110" s="36"/>
      <c r="Z110" s="36"/>
      <c r="AA110" s="36"/>
      <c r="AB110" s="36"/>
      <c r="AC110" s="36"/>
      <c r="AD110" s="36"/>
      <c r="AE110" s="36"/>
      <c r="AT110" s="15" t="s">
        <v>129</v>
      </c>
      <c r="AU110" s="15" t="s">
        <v>73</v>
      </c>
    </row>
    <row r="111" s="2" customFormat="1" ht="24" customHeight="1">
      <c r="A111" s="36"/>
      <c r="B111" s="37"/>
      <c r="C111" s="213" t="s">
        <v>163</v>
      </c>
      <c r="D111" s="213" t="s">
        <v>123</v>
      </c>
      <c r="E111" s="214" t="s">
        <v>395</v>
      </c>
      <c r="F111" s="215" t="s">
        <v>396</v>
      </c>
      <c r="G111" s="216" t="s">
        <v>126</v>
      </c>
      <c r="H111" s="217">
        <v>20</v>
      </c>
      <c r="I111" s="218"/>
      <c r="J111" s="219"/>
      <c r="K111" s="220">
        <f>ROUND(P111*H111,2)</f>
        <v>0</v>
      </c>
      <c r="L111" s="215" t="s">
        <v>175</v>
      </c>
      <c r="M111" s="221"/>
      <c r="N111" s="222" t="s">
        <v>20</v>
      </c>
      <c r="O111" s="223" t="s">
        <v>42</v>
      </c>
      <c r="P111" s="224">
        <f>I111+J111</f>
        <v>0</v>
      </c>
      <c r="Q111" s="224">
        <f>ROUND(I111*H111,2)</f>
        <v>0</v>
      </c>
      <c r="R111" s="224">
        <f>ROUND(J111*H111,2)</f>
        <v>0</v>
      </c>
      <c r="S111" s="82"/>
      <c r="T111" s="225">
        <f>S111*H111</f>
        <v>0</v>
      </c>
      <c r="U111" s="225">
        <v>0</v>
      </c>
      <c r="V111" s="225">
        <f>U111*H111</f>
        <v>0</v>
      </c>
      <c r="W111" s="225">
        <v>0</v>
      </c>
      <c r="X111" s="226">
        <f>W111*H111</f>
        <v>0</v>
      </c>
      <c r="Y111" s="36"/>
      <c r="Z111" s="36"/>
      <c r="AA111" s="36"/>
      <c r="AB111" s="36"/>
      <c r="AC111" s="36"/>
      <c r="AD111" s="36"/>
      <c r="AE111" s="36"/>
      <c r="AR111" s="227" t="s">
        <v>127</v>
      </c>
      <c r="AT111" s="227" t="s">
        <v>123</v>
      </c>
      <c r="AU111" s="227" t="s">
        <v>73</v>
      </c>
      <c r="AY111" s="15" t="s">
        <v>122</v>
      </c>
      <c r="BE111" s="228">
        <f>IF(O111="základní",K111,0)</f>
        <v>0</v>
      </c>
      <c r="BF111" s="228">
        <f>IF(O111="snížená",K111,0)</f>
        <v>0</v>
      </c>
      <c r="BG111" s="228">
        <f>IF(O111="zákl. přenesená",K111,0)</f>
        <v>0</v>
      </c>
      <c r="BH111" s="228">
        <f>IF(O111="sníž. přenesená",K111,0)</f>
        <v>0</v>
      </c>
      <c r="BI111" s="228">
        <f>IF(O111="nulová",K111,0)</f>
        <v>0</v>
      </c>
      <c r="BJ111" s="15" t="s">
        <v>81</v>
      </c>
      <c r="BK111" s="228">
        <f>ROUND(P111*H111,2)</f>
        <v>0</v>
      </c>
      <c r="BL111" s="15" t="s">
        <v>127</v>
      </c>
      <c r="BM111" s="227" t="s">
        <v>397</v>
      </c>
    </row>
    <row r="112" s="2" customFormat="1">
      <c r="A112" s="36"/>
      <c r="B112" s="37"/>
      <c r="C112" s="38"/>
      <c r="D112" s="229" t="s">
        <v>129</v>
      </c>
      <c r="E112" s="38"/>
      <c r="F112" s="230" t="s">
        <v>396</v>
      </c>
      <c r="G112" s="38"/>
      <c r="H112" s="38"/>
      <c r="I112" s="135"/>
      <c r="J112" s="135"/>
      <c r="K112" s="38"/>
      <c r="L112" s="38"/>
      <c r="M112" s="42"/>
      <c r="N112" s="231"/>
      <c r="O112" s="232"/>
      <c r="P112" s="82"/>
      <c r="Q112" s="82"/>
      <c r="R112" s="82"/>
      <c r="S112" s="82"/>
      <c r="T112" s="82"/>
      <c r="U112" s="82"/>
      <c r="V112" s="82"/>
      <c r="W112" s="82"/>
      <c r="X112" s="83"/>
      <c r="Y112" s="36"/>
      <c r="Z112" s="36"/>
      <c r="AA112" s="36"/>
      <c r="AB112" s="36"/>
      <c r="AC112" s="36"/>
      <c r="AD112" s="36"/>
      <c r="AE112" s="36"/>
      <c r="AT112" s="15" t="s">
        <v>129</v>
      </c>
      <c r="AU112" s="15" t="s">
        <v>73</v>
      </c>
    </row>
    <row r="113" s="2" customFormat="1" ht="24" customHeight="1">
      <c r="A113" s="36"/>
      <c r="B113" s="37"/>
      <c r="C113" s="213" t="s">
        <v>168</v>
      </c>
      <c r="D113" s="213" t="s">
        <v>123</v>
      </c>
      <c r="E113" s="214" t="s">
        <v>398</v>
      </c>
      <c r="F113" s="215" t="s">
        <v>399</v>
      </c>
      <c r="G113" s="216" t="s">
        <v>126</v>
      </c>
      <c r="H113" s="217">
        <v>4</v>
      </c>
      <c r="I113" s="218"/>
      <c r="J113" s="219"/>
      <c r="K113" s="220">
        <f>ROUND(P113*H113,2)</f>
        <v>0</v>
      </c>
      <c r="L113" s="215" t="s">
        <v>175</v>
      </c>
      <c r="M113" s="221"/>
      <c r="N113" s="222" t="s">
        <v>20</v>
      </c>
      <c r="O113" s="223" t="s">
        <v>42</v>
      </c>
      <c r="P113" s="224">
        <f>I113+J113</f>
        <v>0</v>
      </c>
      <c r="Q113" s="224">
        <f>ROUND(I113*H113,2)</f>
        <v>0</v>
      </c>
      <c r="R113" s="224">
        <f>ROUND(J113*H113,2)</f>
        <v>0</v>
      </c>
      <c r="S113" s="82"/>
      <c r="T113" s="225">
        <f>S113*H113</f>
        <v>0</v>
      </c>
      <c r="U113" s="225">
        <v>0</v>
      </c>
      <c r="V113" s="225">
        <f>U113*H113</f>
        <v>0</v>
      </c>
      <c r="W113" s="225">
        <v>0</v>
      </c>
      <c r="X113" s="226">
        <f>W113*H113</f>
        <v>0</v>
      </c>
      <c r="Y113" s="36"/>
      <c r="Z113" s="36"/>
      <c r="AA113" s="36"/>
      <c r="AB113" s="36"/>
      <c r="AC113" s="36"/>
      <c r="AD113" s="36"/>
      <c r="AE113" s="36"/>
      <c r="AR113" s="227" t="s">
        <v>127</v>
      </c>
      <c r="AT113" s="227" t="s">
        <v>123</v>
      </c>
      <c r="AU113" s="227" t="s">
        <v>73</v>
      </c>
      <c r="AY113" s="15" t="s">
        <v>122</v>
      </c>
      <c r="BE113" s="228">
        <f>IF(O113="základní",K113,0)</f>
        <v>0</v>
      </c>
      <c r="BF113" s="228">
        <f>IF(O113="snížená",K113,0)</f>
        <v>0</v>
      </c>
      <c r="BG113" s="228">
        <f>IF(O113="zákl. přenesená",K113,0)</f>
        <v>0</v>
      </c>
      <c r="BH113" s="228">
        <f>IF(O113="sníž. přenesená",K113,0)</f>
        <v>0</v>
      </c>
      <c r="BI113" s="228">
        <f>IF(O113="nulová",K113,0)</f>
        <v>0</v>
      </c>
      <c r="BJ113" s="15" t="s">
        <v>81</v>
      </c>
      <c r="BK113" s="228">
        <f>ROUND(P113*H113,2)</f>
        <v>0</v>
      </c>
      <c r="BL113" s="15" t="s">
        <v>127</v>
      </c>
      <c r="BM113" s="227" t="s">
        <v>400</v>
      </c>
    </row>
    <row r="114" s="2" customFormat="1">
      <c r="A114" s="36"/>
      <c r="B114" s="37"/>
      <c r="C114" s="38"/>
      <c r="D114" s="229" t="s">
        <v>129</v>
      </c>
      <c r="E114" s="38"/>
      <c r="F114" s="230" t="s">
        <v>399</v>
      </c>
      <c r="G114" s="38"/>
      <c r="H114" s="38"/>
      <c r="I114" s="135"/>
      <c r="J114" s="135"/>
      <c r="K114" s="38"/>
      <c r="L114" s="38"/>
      <c r="M114" s="42"/>
      <c r="N114" s="231"/>
      <c r="O114" s="232"/>
      <c r="P114" s="82"/>
      <c r="Q114" s="82"/>
      <c r="R114" s="82"/>
      <c r="S114" s="82"/>
      <c r="T114" s="82"/>
      <c r="U114" s="82"/>
      <c r="V114" s="82"/>
      <c r="W114" s="82"/>
      <c r="X114" s="83"/>
      <c r="Y114" s="36"/>
      <c r="Z114" s="36"/>
      <c r="AA114" s="36"/>
      <c r="AB114" s="36"/>
      <c r="AC114" s="36"/>
      <c r="AD114" s="36"/>
      <c r="AE114" s="36"/>
      <c r="AT114" s="15" t="s">
        <v>129</v>
      </c>
      <c r="AU114" s="15" t="s">
        <v>73</v>
      </c>
    </row>
    <row r="115" s="2" customFormat="1" ht="24" customHeight="1">
      <c r="A115" s="36"/>
      <c r="B115" s="37"/>
      <c r="C115" s="213" t="s">
        <v>172</v>
      </c>
      <c r="D115" s="213" t="s">
        <v>123</v>
      </c>
      <c r="E115" s="214" t="s">
        <v>401</v>
      </c>
      <c r="F115" s="215" t="s">
        <v>402</v>
      </c>
      <c r="G115" s="216" t="s">
        <v>126</v>
      </c>
      <c r="H115" s="217">
        <v>14</v>
      </c>
      <c r="I115" s="218"/>
      <c r="J115" s="219"/>
      <c r="K115" s="220">
        <f>ROUND(P115*H115,2)</f>
        <v>0</v>
      </c>
      <c r="L115" s="215" t="s">
        <v>175</v>
      </c>
      <c r="M115" s="221"/>
      <c r="N115" s="222" t="s">
        <v>20</v>
      </c>
      <c r="O115" s="223" t="s">
        <v>42</v>
      </c>
      <c r="P115" s="224">
        <f>I115+J115</f>
        <v>0</v>
      </c>
      <c r="Q115" s="224">
        <f>ROUND(I115*H115,2)</f>
        <v>0</v>
      </c>
      <c r="R115" s="224">
        <f>ROUND(J115*H115,2)</f>
        <v>0</v>
      </c>
      <c r="S115" s="82"/>
      <c r="T115" s="225">
        <f>S115*H115</f>
        <v>0</v>
      </c>
      <c r="U115" s="225">
        <v>0</v>
      </c>
      <c r="V115" s="225">
        <f>U115*H115</f>
        <v>0</v>
      </c>
      <c r="W115" s="225">
        <v>0</v>
      </c>
      <c r="X115" s="226">
        <f>W115*H115</f>
        <v>0</v>
      </c>
      <c r="Y115" s="36"/>
      <c r="Z115" s="36"/>
      <c r="AA115" s="36"/>
      <c r="AB115" s="36"/>
      <c r="AC115" s="36"/>
      <c r="AD115" s="36"/>
      <c r="AE115" s="36"/>
      <c r="AR115" s="227" t="s">
        <v>127</v>
      </c>
      <c r="AT115" s="227" t="s">
        <v>123</v>
      </c>
      <c r="AU115" s="227" t="s">
        <v>73</v>
      </c>
      <c r="AY115" s="15" t="s">
        <v>122</v>
      </c>
      <c r="BE115" s="228">
        <f>IF(O115="základní",K115,0)</f>
        <v>0</v>
      </c>
      <c r="BF115" s="228">
        <f>IF(O115="snížená",K115,0)</f>
        <v>0</v>
      </c>
      <c r="BG115" s="228">
        <f>IF(O115="zákl. přenesená",K115,0)</f>
        <v>0</v>
      </c>
      <c r="BH115" s="228">
        <f>IF(O115="sníž. přenesená",K115,0)</f>
        <v>0</v>
      </c>
      <c r="BI115" s="228">
        <f>IF(O115="nulová",K115,0)</f>
        <v>0</v>
      </c>
      <c r="BJ115" s="15" t="s">
        <v>81</v>
      </c>
      <c r="BK115" s="228">
        <f>ROUND(P115*H115,2)</f>
        <v>0</v>
      </c>
      <c r="BL115" s="15" t="s">
        <v>127</v>
      </c>
      <c r="BM115" s="227" t="s">
        <v>403</v>
      </c>
    </row>
    <row r="116" s="2" customFormat="1">
      <c r="A116" s="36"/>
      <c r="B116" s="37"/>
      <c r="C116" s="38"/>
      <c r="D116" s="229" t="s">
        <v>129</v>
      </c>
      <c r="E116" s="38"/>
      <c r="F116" s="230" t="s">
        <v>402</v>
      </c>
      <c r="G116" s="38"/>
      <c r="H116" s="38"/>
      <c r="I116" s="135"/>
      <c r="J116" s="135"/>
      <c r="K116" s="38"/>
      <c r="L116" s="38"/>
      <c r="M116" s="42"/>
      <c r="N116" s="231"/>
      <c r="O116" s="232"/>
      <c r="P116" s="82"/>
      <c r="Q116" s="82"/>
      <c r="R116" s="82"/>
      <c r="S116" s="82"/>
      <c r="T116" s="82"/>
      <c r="U116" s="82"/>
      <c r="V116" s="82"/>
      <c r="W116" s="82"/>
      <c r="X116" s="83"/>
      <c r="Y116" s="36"/>
      <c r="Z116" s="36"/>
      <c r="AA116" s="36"/>
      <c r="AB116" s="36"/>
      <c r="AC116" s="36"/>
      <c r="AD116" s="36"/>
      <c r="AE116" s="36"/>
      <c r="AT116" s="15" t="s">
        <v>129</v>
      </c>
      <c r="AU116" s="15" t="s">
        <v>73</v>
      </c>
    </row>
    <row r="117" s="2" customFormat="1" ht="24" customHeight="1">
      <c r="A117" s="36"/>
      <c r="B117" s="37"/>
      <c r="C117" s="213" t="s">
        <v>177</v>
      </c>
      <c r="D117" s="213" t="s">
        <v>123</v>
      </c>
      <c r="E117" s="214" t="s">
        <v>404</v>
      </c>
      <c r="F117" s="215" t="s">
        <v>405</v>
      </c>
      <c r="G117" s="216" t="s">
        <v>126</v>
      </c>
      <c r="H117" s="217">
        <v>14</v>
      </c>
      <c r="I117" s="218"/>
      <c r="J117" s="219"/>
      <c r="K117" s="220">
        <f>ROUND(P117*H117,2)</f>
        <v>0</v>
      </c>
      <c r="L117" s="215" t="s">
        <v>175</v>
      </c>
      <c r="M117" s="221"/>
      <c r="N117" s="222" t="s">
        <v>20</v>
      </c>
      <c r="O117" s="223" t="s">
        <v>42</v>
      </c>
      <c r="P117" s="224">
        <f>I117+J117</f>
        <v>0</v>
      </c>
      <c r="Q117" s="224">
        <f>ROUND(I117*H117,2)</f>
        <v>0</v>
      </c>
      <c r="R117" s="224">
        <f>ROUND(J117*H117,2)</f>
        <v>0</v>
      </c>
      <c r="S117" s="82"/>
      <c r="T117" s="225">
        <f>S117*H117</f>
        <v>0</v>
      </c>
      <c r="U117" s="225">
        <v>0</v>
      </c>
      <c r="V117" s="225">
        <f>U117*H117</f>
        <v>0</v>
      </c>
      <c r="W117" s="225">
        <v>0</v>
      </c>
      <c r="X117" s="226">
        <f>W117*H117</f>
        <v>0</v>
      </c>
      <c r="Y117" s="36"/>
      <c r="Z117" s="36"/>
      <c r="AA117" s="36"/>
      <c r="AB117" s="36"/>
      <c r="AC117" s="36"/>
      <c r="AD117" s="36"/>
      <c r="AE117" s="36"/>
      <c r="AR117" s="227" t="s">
        <v>127</v>
      </c>
      <c r="AT117" s="227" t="s">
        <v>123</v>
      </c>
      <c r="AU117" s="227" t="s">
        <v>73</v>
      </c>
      <c r="AY117" s="15" t="s">
        <v>122</v>
      </c>
      <c r="BE117" s="228">
        <f>IF(O117="základní",K117,0)</f>
        <v>0</v>
      </c>
      <c r="BF117" s="228">
        <f>IF(O117="snížená",K117,0)</f>
        <v>0</v>
      </c>
      <c r="BG117" s="228">
        <f>IF(O117="zákl. přenesená",K117,0)</f>
        <v>0</v>
      </c>
      <c r="BH117" s="228">
        <f>IF(O117="sníž. přenesená",K117,0)</f>
        <v>0</v>
      </c>
      <c r="BI117" s="228">
        <f>IF(O117="nulová",K117,0)</f>
        <v>0</v>
      </c>
      <c r="BJ117" s="15" t="s">
        <v>81</v>
      </c>
      <c r="BK117" s="228">
        <f>ROUND(P117*H117,2)</f>
        <v>0</v>
      </c>
      <c r="BL117" s="15" t="s">
        <v>127</v>
      </c>
      <c r="BM117" s="227" t="s">
        <v>406</v>
      </c>
    </row>
    <row r="118" s="2" customFormat="1">
      <c r="A118" s="36"/>
      <c r="B118" s="37"/>
      <c r="C118" s="38"/>
      <c r="D118" s="229" t="s">
        <v>129</v>
      </c>
      <c r="E118" s="38"/>
      <c r="F118" s="230" t="s">
        <v>405</v>
      </c>
      <c r="G118" s="38"/>
      <c r="H118" s="38"/>
      <c r="I118" s="135"/>
      <c r="J118" s="135"/>
      <c r="K118" s="38"/>
      <c r="L118" s="38"/>
      <c r="M118" s="42"/>
      <c r="N118" s="231"/>
      <c r="O118" s="232"/>
      <c r="P118" s="82"/>
      <c r="Q118" s="82"/>
      <c r="R118" s="82"/>
      <c r="S118" s="82"/>
      <c r="T118" s="82"/>
      <c r="U118" s="82"/>
      <c r="V118" s="82"/>
      <c r="W118" s="82"/>
      <c r="X118" s="83"/>
      <c r="Y118" s="36"/>
      <c r="Z118" s="36"/>
      <c r="AA118" s="36"/>
      <c r="AB118" s="36"/>
      <c r="AC118" s="36"/>
      <c r="AD118" s="36"/>
      <c r="AE118" s="36"/>
      <c r="AT118" s="15" t="s">
        <v>129</v>
      </c>
      <c r="AU118" s="15" t="s">
        <v>73</v>
      </c>
    </row>
    <row r="119" s="2" customFormat="1" ht="16.5" customHeight="1">
      <c r="A119" s="36"/>
      <c r="B119" s="37"/>
      <c r="C119" s="213" t="s">
        <v>181</v>
      </c>
      <c r="D119" s="213" t="s">
        <v>123</v>
      </c>
      <c r="E119" s="214" t="s">
        <v>407</v>
      </c>
      <c r="F119" s="215" t="s">
        <v>408</v>
      </c>
      <c r="G119" s="216" t="s">
        <v>138</v>
      </c>
      <c r="H119" s="217">
        <v>1</v>
      </c>
      <c r="I119" s="218"/>
      <c r="J119" s="219"/>
      <c r="K119" s="220">
        <f>ROUND(P119*H119,2)</f>
        <v>0</v>
      </c>
      <c r="L119" s="215" t="s">
        <v>20</v>
      </c>
      <c r="M119" s="221"/>
      <c r="N119" s="222" t="s">
        <v>20</v>
      </c>
      <c r="O119" s="223" t="s">
        <v>42</v>
      </c>
      <c r="P119" s="224">
        <f>I119+J119</f>
        <v>0</v>
      </c>
      <c r="Q119" s="224">
        <f>ROUND(I119*H119,2)</f>
        <v>0</v>
      </c>
      <c r="R119" s="224">
        <f>ROUND(J119*H119,2)</f>
        <v>0</v>
      </c>
      <c r="S119" s="82"/>
      <c r="T119" s="225">
        <f>S119*H119</f>
        <v>0</v>
      </c>
      <c r="U119" s="225">
        <v>0</v>
      </c>
      <c r="V119" s="225">
        <f>U119*H119</f>
        <v>0</v>
      </c>
      <c r="W119" s="225">
        <v>0</v>
      </c>
      <c r="X119" s="226">
        <f>W119*H119</f>
        <v>0</v>
      </c>
      <c r="Y119" s="36"/>
      <c r="Z119" s="36"/>
      <c r="AA119" s="36"/>
      <c r="AB119" s="36"/>
      <c r="AC119" s="36"/>
      <c r="AD119" s="36"/>
      <c r="AE119" s="36"/>
      <c r="AR119" s="227" t="s">
        <v>409</v>
      </c>
      <c r="AT119" s="227" t="s">
        <v>123</v>
      </c>
      <c r="AU119" s="227" t="s">
        <v>73</v>
      </c>
      <c r="AY119" s="15" t="s">
        <v>122</v>
      </c>
      <c r="BE119" s="228">
        <f>IF(O119="základní",K119,0)</f>
        <v>0</v>
      </c>
      <c r="BF119" s="228">
        <f>IF(O119="snížená",K119,0)</f>
        <v>0</v>
      </c>
      <c r="BG119" s="228">
        <f>IF(O119="zákl. přenesená",K119,0)</f>
        <v>0</v>
      </c>
      <c r="BH119" s="228">
        <f>IF(O119="sníž. přenesená",K119,0)</f>
        <v>0</v>
      </c>
      <c r="BI119" s="228">
        <f>IF(O119="nulová",K119,0)</f>
        <v>0</v>
      </c>
      <c r="BJ119" s="15" t="s">
        <v>81</v>
      </c>
      <c r="BK119" s="228">
        <f>ROUND(P119*H119,2)</f>
        <v>0</v>
      </c>
      <c r="BL119" s="15" t="s">
        <v>409</v>
      </c>
      <c r="BM119" s="227" t="s">
        <v>410</v>
      </c>
    </row>
    <row r="120" s="2" customFormat="1">
      <c r="A120" s="36"/>
      <c r="B120" s="37"/>
      <c r="C120" s="38"/>
      <c r="D120" s="229" t="s">
        <v>129</v>
      </c>
      <c r="E120" s="38"/>
      <c r="F120" s="230" t="s">
        <v>408</v>
      </c>
      <c r="G120" s="38"/>
      <c r="H120" s="38"/>
      <c r="I120" s="135"/>
      <c r="J120" s="135"/>
      <c r="K120" s="38"/>
      <c r="L120" s="38"/>
      <c r="M120" s="42"/>
      <c r="N120" s="231"/>
      <c r="O120" s="232"/>
      <c r="P120" s="82"/>
      <c r="Q120" s="82"/>
      <c r="R120" s="82"/>
      <c r="S120" s="82"/>
      <c r="T120" s="82"/>
      <c r="U120" s="82"/>
      <c r="V120" s="82"/>
      <c r="W120" s="82"/>
      <c r="X120" s="83"/>
      <c r="Y120" s="36"/>
      <c r="Z120" s="36"/>
      <c r="AA120" s="36"/>
      <c r="AB120" s="36"/>
      <c r="AC120" s="36"/>
      <c r="AD120" s="36"/>
      <c r="AE120" s="36"/>
      <c r="AT120" s="15" t="s">
        <v>129</v>
      </c>
      <c r="AU120" s="15" t="s">
        <v>73</v>
      </c>
    </row>
    <row r="121" s="11" customFormat="1" ht="25.92" customHeight="1">
      <c r="A121" s="11"/>
      <c r="B121" s="198"/>
      <c r="C121" s="199"/>
      <c r="D121" s="200" t="s">
        <v>72</v>
      </c>
      <c r="E121" s="201" t="s">
        <v>119</v>
      </c>
      <c r="F121" s="201" t="s">
        <v>120</v>
      </c>
      <c r="G121" s="199"/>
      <c r="H121" s="199"/>
      <c r="I121" s="202"/>
      <c r="J121" s="202"/>
      <c r="K121" s="203">
        <f>BK121</f>
        <v>0</v>
      </c>
      <c r="L121" s="199"/>
      <c r="M121" s="204"/>
      <c r="N121" s="205"/>
      <c r="O121" s="206"/>
      <c r="P121" s="206"/>
      <c r="Q121" s="207">
        <f>SUM(Q122:Q135)</f>
        <v>0</v>
      </c>
      <c r="R121" s="207">
        <f>SUM(R122:R135)</f>
        <v>0</v>
      </c>
      <c r="S121" s="206"/>
      <c r="T121" s="208">
        <f>SUM(T122:T135)</f>
        <v>0</v>
      </c>
      <c r="U121" s="206"/>
      <c r="V121" s="208">
        <f>SUM(V122:V135)</f>
        <v>0</v>
      </c>
      <c r="W121" s="206"/>
      <c r="X121" s="209">
        <f>SUM(X122:X135)</f>
        <v>0</v>
      </c>
      <c r="Y121" s="11"/>
      <c r="Z121" s="11"/>
      <c r="AA121" s="11"/>
      <c r="AB121" s="11"/>
      <c r="AC121" s="11"/>
      <c r="AD121" s="11"/>
      <c r="AE121" s="11"/>
      <c r="AR121" s="210" t="s">
        <v>121</v>
      </c>
      <c r="AT121" s="211" t="s">
        <v>72</v>
      </c>
      <c r="AU121" s="211" t="s">
        <v>73</v>
      </c>
      <c r="AY121" s="210" t="s">
        <v>122</v>
      </c>
      <c r="BK121" s="212">
        <f>SUM(BK122:BK135)</f>
        <v>0</v>
      </c>
    </row>
    <row r="122" s="2" customFormat="1" ht="24" customHeight="1">
      <c r="A122" s="36"/>
      <c r="B122" s="37"/>
      <c r="C122" s="234" t="s">
        <v>332</v>
      </c>
      <c r="D122" s="234" t="s">
        <v>297</v>
      </c>
      <c r="E122" s="235" t="s">
        <v>411</v>
      </c>
      <c r="F122" s="236" t="s">
        <v>412</v>
      </c>
      <c r="G122" s="237" t="s">
        <v>126</v>
      </c>
      <c r="H122" s="238">
        <v>5</v>
      </c>
      <c r="I122" s="239"/>
      <c r="J122" s="239"/>
      <c r="K122" s="240">
        <f>ROUND(P122*H122,2)</f>
        <v>0</v>
      </c>
      <c r="L122" s="236" t="s">
        <v>175</v>
      </c>
      <c r="M122" s="42"/>
      <c r="N122" s="241" t="s">
        <v>20</v>
      </c>
      <c r="O122" s="223" t="s">
        <v>42</v>
      </c>
      <c r="P122" s="224">
        <f>I122+J122</f>
        <v>0</v>
      </c>
      <c r="Q122" s="224">
        <f>ROUND(I122*H122,2)</f>
        <v>0</v>
      </c>
      <c r="R122" s="224">
        <f>ROUND(J122*H122,2)</f>
        <v>0</v>
      </c>
      <c r="S122" s="82"/>
      <c r="T122" s="225">
        <f>S122*H122</f>
        <v>0</v>
      </c>
      <c r="U122" s="225">
        <v>0</v>
      </c>
      <c r="V122" s="225">
        <f>U122*H122</f>
        <v>0</v>
      </c>
      <c r="W122" s="225">
        <v>0</v>
      </c>
      <c r="X122" s="226">
        <f>W122*H122</f>
        <v>0</v>
      </c>
      <c r="Y122" s="36"/>
      <c r="Z122" s="36"/>
      <c r="AA122" s="36"/>
      <c r="AB122" s="36"/>
      <c r="AC122" s="36"/>
      <c r="AD122" s="36"/>
      <c r="AE122" s="36"/>
      <c r="AR122" s="227" t="s">
        <v>81</v>
      </c>
      <c r="AT122" s="227" t="s">
        <v>297</v>
      </c>
      <c r="AU122" s="227" t="s">
        <v>81</v>
      </c>
      <c r="AY122" s="15" t="s">
        <v>122</v>
      </c>
      <c r="BE122" s="228">
        <f>IF(O122="základní",K122,0)</f>
        <v>0</v>
      </c>
      <c r="BF122" s="228">
        <f>IF(O122="snížená",K122,0)</f>
        <v>0</v>
      </c>
      <c r="BG122" s="228">
        <f>IF(O122="zákl. přenesená",K122,0)</f>
        <v>0</v>
      </c>
      <c r="BH122" s="228">
        <f>IF(O122="sníž. přenesená",K122,0)</f>
        <v>0</v>
      </c>
      <c r="BI122" s="228">
        <f>IF(O122="nulová",K122,0)</f>
        <v>0</v>
      </c>
      <c r="BJ122" s="15" t="s">
        <v>81</v>
      </c>
      <c r="BK122" s="228">
        <f>ROUND(P122*H122,2)</f>
        <v>0</v>
      </c>
      <c r="BL122" s="15" t="s">
        <v>81</v>
      </c>
      <c r="BM122" s="227" t="s">
        <v>413</v>
      </c>
    </row>
    <row r="123" s="2" customFormat="1">
      <c r="A123" s="36"/>
      <c r="B123" s="37"/>
      <c r="C123" s="38"/>
      <c r="D123" s="229" t="s">
        <v>129</v>
      </c>
      <c r="E123" s="38"/>
      <c r="F123" s="230" t="s">
        <v>414</v>
      </c>
      <c r="G123" s="38"/>
      <c r="H123" s="38"/>
      <c r="I123" s="135"/>
      <c r="J123" s="135"/>
      <c r="K123" s="38"/>
      <c r="L123" s="38"/>
      <c r="M123" s="42"/>
      <c r="N123" s="231"/>
      <c r="O123" s="232"/>
      <c r="P123" s="82"/>
      <c r="Q123" s="82"/>
      <c r="R123" s="82"/>
      <c r="S123" s="82"/>
      <c r="T123" s="82"/>
      <c r="U123" s="82"/>
      <c r="V123" s="82"/>
      <c r="W123" s="82"/>
      <c r="X123" s="83"/>
      <c r="Y123" s="36"/>
      <c r="Z123" s="36"/>
      <c r="AA123" s="36"/>
      <c r="AB123" s="36"/>
      <c r="AC123" s="36"/>
      <c r="AD123" s="36"/>
      <c r="AE123" s="36"/>
      <c r="AT123" s="15" t="s">
        <v>129</v>
      </c>
      <c r="AU123" s="15" t="s">
        <v>81</v>
      </c>
    </row>
    <row r="124" s="2" customFormat="1" ht="24" customHeight="1">
      <c r="A124" s="36"/>
      <c r="B124" s="37"/>
      <c r="C124" s="234" t="s">
        <v>8</v>
      </c>
      <c r="D124" s="234" t="s">
        <v>297</v>
      </c>
      <c r="E124" s="235" t="s">
        <v>415</v>
      </c>
      <c r="F124" s="236" t="s">
        <v>416</v>
      </c>
      <c r="G124" s="237" t="s">
        <v>417</v>
      </c>
      <c r="H124" s="238">
        <v>5</v>
      </c>
      <c r="I124" s="239"/>
      <c r="J124" s="239"/>
      <c r="K124" s="240">
        <f>ROUND(P124*H124,2)</f>
        <v>0</v>
      </c>
      <c r="L124" s="236" t="s">
        <v>175</v>
      </c>
      <c r="M124" s="42"/>
      <c r="N124" s="241" t="s">
        <v>20</v>
      </c>
      <c r="O124" s="223" t="s">
        <v>42</v>
      </c>
      <c r="P124" s="224">
        <f>I124+J124</f>
        <v>0</v>
      </c>
      <c r="Q124" s="224">
        <f>ROUND(I124*H124,2)</f>
        <v>0</v>
      </c>
      <c r="R124" s="224">
        <f>ROUND(J124*H124,2)</f>
        <v>0</v>
      </c>
      <c r="S124" s="82"/>
      <c r="T124" s="225">
        <f>S124*H124</f>
        <v>0</v>
      </c>
      <c r="U124" s="225">
        <v>0</v>
      </c>
      <c r="V124" s="225">
        <f>U124*H124</f>
        <v>0</v>
      </c>
      <c r="W124" s="225">
        <v>0</v>
      </c>
      <c r="X124" s="226">
        <f>W124*H124</f>
        <v>0</v>
      </c>
      <c r="Y124" s="36"/>
      <c r="Z124" s="36"/>
      <c r="AA124" s="36"/>
      <c r="AB124" s="36"/>
      <c r="AC124" s="36"/>
      <c r="AD124" s="36"/>
      <c r="AE124" s="36"/>
      <c r="AR124" s="227" t="s">
        <v>81</v>
      </c>
      <c r="AT124" s="227" t="s">
        <v>297</v>
      </c>
      <c r="AU124" s="227" t="s">
        <v>81</v>
      </c>
      <c r="AY124" s="15" t="s">
        <v>122</v>
      </c>
      <c r="BE124" s="228">
        <f>IF(O124="základní",K124,0)</f>
        <v>0</v>
      </c>
      <c r="BF124" s="228">
        <f>IF(O124="snížená",K124,0)</f>
        <v>0</v>
      </c>
      <c r="BG124" s="228">
        <f>IF(O124="zákl. přenesená",K124,0)</f>
        <v>0</v>
      </c>
      <c r="BH124" s="228">
        <f>IF(O124="sníž. přenesená",K124,0)</f>
        <v>0</v>
      </c>
      <c r="BI124" s="228">
        <f>IF(O124="nulová",K124,0)</f>
        <v>0</v>
      </c>
      <c r="BJ124" s="15" t="s">
        <v>81</v>
      </c>
      <c r="BK124" s="228">
        <f>ROUND(P124*H124,2)</f>
        <v>0</v>
      </c>
      <c r="BL124" s="15" t="s">
        <v>81</v>
      </c>
      <c r="BM124" s="227" t="s">
        <v>418</v>
      </c>
    </row>
    <row r="125" s="2" customFormat="1">
      <c r="A125" s="36"/>
      <c r="B125" s="37"/>
      <c r="C125" s="38"/>
      <c r="D125" s="229" t="s">
        <v>129</v>
      </c>
      <c r="E125" s="38"/>
      <c r="F125" s="230" t="s">
        <v>419</v>
      </c>
      <c r="G125" s="38"/>
      <c r="H125" s="38"/>
      <c r="I125" s="135"/>
      <c r="J125" s="135"/>
      <c r="K125" s="38"/>
      <c r="L125" s="38"/>
      <c r="M125" s="42"/>
      <c r="N125" s="231"/>
      <c r="O125" s="232"/>
      <c r="P125" s="82"/>
      <c r="Q125" s="82"/>
      <c r="R125" s="82"/>
      <c r="S125" s="82"/>
      <c r="T125" s="82"/>
      <c r="U125" s="82"/>
      <c r="V125" s="82"/>
      <c r="W125" s="82"/>
      <c r="X125" s="83"/>
      <c r="Y125" s="36"/>
      <c r="Z125" s="36"/>
      <c r="AA125" s="36"/>
      <c r="AB125" s="36"/>
      <c r="AC125" s="36"/>
      <c r="AD125" s="36"/>
      <c r="AE125" s="36"/>
      <c r="AT125" s="15" t="s">
        <v>129</v>
      </c>
      <c r="AU125" s="15" t="s">
        <v>81</v>
      </c>
    </row>
    <row r="126" s="2" customFormat="1" ht="24" customHeight="1">
      <c r="A126" s="36"/>
      <c r="B126" s="37"/>
      <c r="C126" s="234" t="s">
        <v>327</v>
      </c>
      <c r="D126" s="234" t="s">
        <v>297</v>
      </c>
      <c r="E126" s="235" t="s">
        <v>420</v>
      </c>
      <c r="F126" s="236" t="s">
        <v>421</v>
      </c>
      <c r="G126" s="237" t="s">
        <v>126</v>
      </c>
      <c r="H126" s="238">
        <v>5</v>
      </c>
      <c r="I126" s="239"/>
      <c r="J126" s="239"/>
      <c r="K126" s="240">
        <f>ROUND(P126*H126,2)</f>
        <v>0</v>
      </c>
      <c r="L126" s="236" t="s">
        <v>175</v>
      </c>
      <c r="M126" s="42"/>
      <c r="N126" s="241" t="s">
        <v>20</v>
      </c>
      <c r="O126" s="223" t="s">
        <v>42</v>
      </c>
      <c r="P126" s="224">
        <f>I126+J126</f>
        <v>0</v>
      </c>
      <c r="Q126" s="224">
        <f>ROUND(I126*H126,2)</f>
        <v>0</v>
      </c>
      <c r="R126" s="224">
        <f>ROUND(J126*H126,2)</f>
        <v>0</v>
      </c>
      <c r="S126" s="82"/>
      <c r="T126" s="225">
        <f>S126*H126</f>
        <v>0</v>
      </c>
      <c r="U126" s="225">
        <v>0</v>
      </c>
      <c r="V126" s="225">
        <f>U126*H126</f>
        <v>0</v>
      </c>
      <c r="W126" s="225">
        <v>0</v>
      </c>
      <c r="X126" s="226">
        <f>W126*H126</f>
        <v>0</v>
      </c>
      <c r="Y126" s="36"/>
      <c r="Z126" s="36"/>
      <c r="AA126" s="36"/>
      <c r="AB126" s="36"/>
      <c r="AC126" s="36"/>
      <c r="AD126" s="36"/>
      <c r="AE126" s="36"/>
      <c r="AR126" s="227" t="s">
        <v>81</v>
      </c>
      <c r="AT126" s="227" t="s">
        <v>297</v>
      </c>
      <c r="AU126" s="227" t="s">
        <v>81</v>
      </c>
      <c r="AY126" s="15" t="s">
        <v>122</v>
      </c>
      <c r="BE126" s="228">
        <f>IF(O126="základní",K126,0)</f>
        <v>0</v>
      </c>
      <c r="BF126" s="228">
        <f>IF(O126="snížená",K126,0)</f>
        <v>0</v>
      </c>
      <c r="BG126" s="228">
        <f>IF(O126="zákl. přenesená",K126,0)</f>
        <v>0</v>
      </c>
      <c r="BH126" s="228">
        <f>IF(O126="sníž. přenesená",K126,0)</f>
        <v>0</v>
      </c>
      <c r="BI126" s="228">
        <f>IF(O126="nulová",K126,0)</f>
        <v>0</v>
      </c>
      <c r="BJ126" s="15" t="s">
        <v>81</v>
      </c>
      <c r="BK126" s="228">
        <f>ROUND(P126*H126,2)</f>
        <v>0</v>
      </c>
      <c r="BL126" s="15" t="s">
        <v>81</v>
      </c>
      <c r="BM126" s="227" t="s">
        <v>422</v>
      </c>
    </row>
    <row r="127" s="2" customFormat="1">
      <c r="A127" s="36"/>
      <c r="B127" s="37"/>
      <c r="C127" s="38"/>
      <c r="D127" s="229" t="s">
        <v>129</v>
      </c>
      <c r="E127" s="38"/>
      <c r="F127" s="230" t="s">
        <v>423</v>
      </c>
      <c r="G127" s="38"/>
      <c r="H127" s="38"/>
      <c r="I127" s="135"/>
      <c r="J127" s="135"/>
      <c r="K127" s="38"/>
      <c r="L127" s="38"/>
      <c r="M127" s="42"/>
      <c r="N127" s="231"/>
      <c r="O127" s="232"/>
      <c r="P127" s="82"/>
      <c r="Q127" s="82"/>
      <c r="R127" s="82"/>
      <c r="S127" s="82"/>
      <c r="T127" s="82"/>
      <c r="U127" s="82"/>
      <c r="V127" s="82"/>
      <c r="W127" s="82"/>
      <c r="X127" s="83"/>
      <c r="Y127" s="36"/>
      <c r="Z127" s="36"/>
      <c r="AA127" s="36"/>
      <c r="AB127" s="36"/>
      <c r="AC127" s="36"/>
      <c r="AD127" s="36"/>
      <c r="AE127" s="36"/>
      <c r="AT127" s="15" t="s">
        <v>129</v>
      </c>
      <c r="AU127" s="15" t="s">
        <v>81</v>
      </c>
    </row>
    <row r="128" s="2" customFormat="1" ht="24" customHeight="1">
      <c r="A128" s="36"/>
      <c r="B128" s="37"/>
      <c r="C128" s="234" t="s">
        <v>339</v>
      </c>
      <c r="D128" s="234" t="s">
        <v>297</v>
      </c>
      <c r="E128" s="235" t="s">
        <v>424</v>
      </c>
      <c r="F128" s="236" t="s">
        <v>425</v>
      </c>
      <c r="G128" s="237" t="s">
        <v>126</v>
      </c>
      <c r="H128" s="238">
        <v>2</v>
      </c>
      <c r="I128" s="239"/>
      <c r="J128" s="239"/>
      <c r="K128" s="240">
        <f>ROUND(P128*H128,2)</f>
        <v>0</v>
      </c>
      <c r="L128" s="236" t="s">
        <v>175</v>
      </c>
      <c r="M128" s="42"/>
      <c r="N128" s="241" t="s">
        <v>20</v>
      </c>
      <c r="O128" s="223" t="s">
        <v>42</v>
      </c>
      <c r="P128" s="224">
        <f>I128+J128</f>
        <v>0</v>
      </c>
      <c r="Q128" s="224">
        <f>ROUND(I128*H128,2)</f>
        <v>0</v>
      </c>
      <c r="R128" s="224">
        <f>ROUND(J128*H128,2)</f>
        <v>0</v>
      </c>
      <c r="S128" s="82"/>
      <c r="T128" s="225">
        <f>S128*H128</f>
        <v>0</v>
      </c>
      <c r="U128" s="225">
        <v>0</v>
      </c>
      <c r="V128" s="225">
        <f>U128*H128</f>
        <v>0</v>
      </c>
      <c r="W128" s="225">
        <v>0</v>
      </c>
      <c r="X128" s="226">
        <f>W128*H128</f>
        <v>0</v>
      </c>
      <c r="Y128" s="36"/>
      <c r="Z128" s="36"/>
      <c r="AA128" s="36"/>
      <c r="AB128" s="36"/>
      <c r="AC128" s="36"/>
      <c r="AD128" s="36"/>
      <c r="AE128" s="36"/>
      <c r="AR128" s="227" t="s">
        <v>81</v>
      </c>
      <c r="AT128" s="227" t="s">
        <v>297</v>
      </c>
      <c r="AU128" s="227" t="s">
        <v>81</v>
      </c>
      <c r="AY128" s="15" t="s">
        <v>122</v>
      </c>
      <c r="BE128" s="228">
        <f>IF(O128="základní",K128,0)</f>
        <v>0</v>
      </c>
      <c r="BF128" s="228">
        <f>IF(O128="snížená",K128,0)</f>
        <v>0</v>
      </c>
      <c r="BG128" s="228">
        <f>IF(O128="zákl. přenesená",K128,0)</f>
        <v>0</v>
      </c>
      <c r="BH128" s="228">
        <f>IF(O128="sníž. přenesená",K128,0)</f>
        <v>0</v>
      </c>
      <c r="BI128" s="228">
        <f>IF(O128="nulová",K128,0)</f>
        <v>0</v>
      </c>
      <c r="BJ128" s="15" t="s">
        <v>81</v>
      </c>
      <c r="BK128" s="228">
        <f>ROUND(P128*H128,2)</f>
        <v>0</v>
      </c>
      <c r="BL128" s="15" t="s">
        <v>81</v>
      </c>
      <c r="BM128" s="227" t="s">
        <v>426</v>
      </c>
    </row>
    <row r="129" s="2" customFormat="1">
      <c r="A129" s="36"/>
      <c r="B129" s="37"/>
      <c r="C129" s="38"/>
      <c r="D129" s="229" t="s">
        <v>129</v>
      </c>
      <c r="E129" s="38"/>
      <c r="F129" s="230" t="s">
        <v>427</v>
      </c>
      <c r="G129" s="38"/>
      <c r="H129" s="38"/>
      <c r="I129" s="135"/>
      <c r="J129" s="135"/>
      <c r="K129" s="38"/>
      <c r="L129" s="38"/>
      <c r="M129" s="42"/>
      <c r="N129" s="231"/>
      <c r="O129" s="232"/>
      <c r="P129" s="82"/>
      <c r="Q129" s="82"/>
      <c r="R129" s="82"/>
      <c r="S129" s="82"/>
      <c r="T129" s="82"/>
      <c r="U129" s="82"/>
      <c r="V129" s="82"/>
      <c r="W129" s="82"/>
      <c r="X129" s="83"/>
      <c r="Y129" s="36"/>
      <c r="Z129" s="36"/>
      <c r="AA129" s="36"/>
      <c r="AB129" s="36"/>
      <c r="AC129" s="36"/>
      <c r="AD129" s="36"/>
      <c r="AE129" s="36"/>
      <c r="AT129" s="15" t="s">
        <v>129</v>
      </c>
      <c r="AU129" s="15" t="s">
        <v>81</v>
      </c>
    </row>
    <row r="130" s="2" customFormat="1" ht="24" customHeight="1">
      <c r="A130" s="36"/>
      <c r="B130" s="37"/>
      <c r="C130" s="234" t="s">
        <v>188</v>
      </c>
      <c r="D130" s="234" t="s">
        <v>297</v>
      </c>
      <c r="E130" s="235" t="s">
        <v>428</v>
      </c>
      <c r="F130" s="236" t="s">
        <v>429</v>
      </c>
      <c r="G130" s="237" t="s">
        <v>126</v>
      </c>
      <c r="H130" s="238">
        <v>83</v>
      </c>
      <c r="I130" s="239"/>
      <c r="J130" s="239"/>
      <c r="K130" s="240">
        <f>ROUND(P130*H130,2)</f>
        <v>0</v>
      </c>
      <c r="L130" s="236" t="s">
        <v>175</v>
      </c>
      <c r="M130" s="42"/>
      <c r="N130" s="241" t="s">
        <v>20</v>
      </c>
      <c r="O130" s="223" t="s">
        <v>42</v>
      </c>
      <c r="P130" s="224">
        <f>I130+J130</f>
        <v>0</v>
      </c>
      <c r="Q130" s="224">
        <f>ROUND(I130*H130,2)</f>
        <v>0</v>
      </c>
      <c r="R130" s="224">
        <f>ROUND(J130*H130,2)</f>
        <v>0</v>
      </c>
      <c r="S130" s="82"/>
      <c r="T130" s="225">
        <f>S130*H130</f>
        <v>0</v>
      </c>
      <c r="U130" s="225">
        <v>0</v>
      </c>
      <c r="V130" s="225">
        <f>U130*H130</f>
        <v>0</v>
      </c>
      <c r="W130" s="225">
        <v>0</v>
      </c>
      <c r="X130" s="226">
        <f>W130*H130</f>
        <v>0</v>
      </c>
      <c r="Y130" s="36"/>
      <c r="Z130" s="36"/>
      <c r="AA130" s="36"/>
      <c r="AB130" s="36"/>
      <c r="AC130" s="36"/>
      <c r="AD130" s="36"/>
      <c r="AE130" s="36"/>
      <c r="AR130" s="227" t="s">
        <v>81</v>
      </c>
      <c r="AT130" s="227" t="s">
        <v>297</v>
      </c>
      <c r="AU130" s="227" t="s">
        <v>81</v>
      </c>
      <c r="AY130" s="15" t="s">
        <v>122</v>
      </c>
      <c r="BE130" s="228">
        <f>IF(O130="základní",K130,0)</f>
        <v>0</v>
      </c>
      <c r="BF130" s="228">
        <f>IF(O130="snížená",K130,0)</f>
        <v>0</v>
      </c>
      <c r="BG130" s="228">
        <f>IF(O130="zákl. přenesená",K130,0)</f>
        <v>0</v>
      </c>
      <c r="BH130" s="228">
        <f>IF(O130="sníž. přenesená",K130,0)</f>
        <v>0</v>
      </c>
      <c r="BI130" s="228">
        <f>IF(O130="nulová",K130,0)</f>
        <v>0</v>
      </c>
      <c r="BJ130" s="15" t="s">
        <v>81</v>
      </c>
      <c r="BK130" s="228">
        <f>ROUND(P130*H130,2)</f>
        <v>0</v>
      </c>
      <c r="BL130" s="15" t="s">
        <v>81</v>
      </c>
      <c r="BM130" s="227" t="s">
        <v>430</v>
      </c>
    </row>
    <row r="131" s="2" customFormat="1">
      <c r="A131" s="36"/>
      <c r="B131" s="37"/>
      <c r="C131" s="38"/>
      <c r="D131" s="229" t="s">
        <v>129</v>
      </c>
      <c r="E131" s="38"/>
      <c r="F131" s="230" t="s">
        <v>429</v>
      </c>
      <c r="G131" s="38"/>
      <c r="H131" s="38"/>
      <c r="I131" s="135"/>
      <c r="J131" s="135"/>
      <c r="K131" s="38"/>
      <c r="L131" s="38"/>
      <c r="M131" s="42"/>
      <c r="N131" s="231"/>
      <c r="O131" s="232"/>
      <c r="P131" s="82"/>
      <c r="Q131" s="82"/>
      <c r="R131" s="82"/>
      <c r="S131" s="82"/>
      <c r="T131" s="82"/>
      <c r="U131" s="82"/>
      <c r="V131" s="82"/>
      <c r="W131" s="82"/>
      <c r="X131" s="83"/>
      <c r="Y131" s="36"/>
      <c r="Z131" s="36"/>
      <c r="AA131" s="36"/>
      <c r="AB131" s="36"/>
      <c r="AC131" s="36"/>
      <c r="AD131" s="36"/>
      <c r="AE131" s="36"/>
      <c r="AT131" s="15" t="s">
        <v>129</v>
      </c>
      <c r="AU131" s="15" t="s">
        <v>81</v>
      </c>
    </row>
    <row r="132" s="2" customFormat="1" ht="24" customHeight="1">
      <c r="A132" s="36"/>
      <c r="B132" s="37"/>
      <c r="C132" s="234" t="s">
        <v>192</v>
      </c>
      <c r="D132" s="234" t="s">
        <v>297</v>
      </c>
      <c r="E132" s="235" t="s">
        <v>431</v>
      </c>
      <c r="F132" s="236" t="s">
        <v>432</v>
      </c>
      <c r="G132" s="237" t="s">
        <v>126</v>
      </c>
      <c r="H132" s="238">
        <v>5</v>
      </c>
      <c r="I132" s="239"/>
      <c r="J132" s="239"/>
      <c r="K132" s="240">
        <f>ROUND(P132*H132,2)</f>
        <v>0</v>
      </c>
      <c r="L132" s="236" t="s">
        <v>175</v>
      </c>
      <c r="M132" s="42"/>
      <c r="N132" s="241" t="s">
        <v>20</v>
      </c>
      <c r="O132" s="223" t="s">
        <v>42</v>
      </c>
      <c r="P132" s="224">
        <f>I132+J132</f>
        <v>0</v>
      </c>
      <c r="Q132" s="224">
        <f>ROUND(I132*H132,2)</f>
        <v>0</v>
      </c>
      <c r="R132" s="224">
        <f>ROUND(J132*H132,2)</f>
        <v>0</v>
      </c>
      <c r="S132" s="82"/>
      <c r="T132" s="225">
        <f>S132*H132</f>
        <v>0</v>
      </c>
      <c r="U132" s="225">
        <v>0</v>
      </c>
      <c r="V132" s="225">
        <f>U132*H132</f>
        <v>0</v>
      </c>
      <c r="W132" s="225">
        <v>0</v>
      </c>
      <c r="X132" s="226">
        <f>W132*H132</f>
        <v>0</v>
      </c>
      <c r="Y132" s="36"/>
      <c r="Z132" s="36"/>
      <c r="AA132" s="36"/>
      <c r="AB132" s="36"/>
      <c r="AC132" s="36"/>
      <c r="AD132" s="36"/>
      <c r="AE132" s="36"/>
      <c r="AR132" s="227" t="s">
        <v>81</v>
      </c>
      <c r="AT132" s="227" t="s">
        <v>297</v>
      </c>
      <c r="AU132" s="227" t="s">
        <v>81</v>
      </c>
      <c r="AY132" s="15" t="s">
        <v>122</v>
      </c>
      <c r="BE132" s="228">
        <f>IF(O132="základní",K132,0)</f>
        <v>0</v>
      </c>
      <c r="BF132" s="228">
        <f>IF(O132="snížená",K132,0)</f>
        <v>0</v>
      </c>
      <c r="BG132" s="228">
        <f>IF(O132="zákl. přenesená",K132,0)</f>
        <v>0</v>
      </c>
      <c r="BH132" s="228">
        <f>IF(O132="sníž. přenesená",K132,0)</f>
        <v>0</v>
      </c>
      <c r="BI132" s="228">
        <f>IF(O132="nulová",K132,0)</f>
        <v>0</v>
      </c>
      <c r="BJ132" s="15" t="s">
        <v>81</v>
      </c>
      <c r="BK132" s="228">
        <f>ROUND(P132*H132,2)</f>
        <v>0</v>
      </c>
      <c r="BL132" s="15" t="s">
        <v>81</v>
      </c>
      <c r="BM132" s="227" t="s">
        <v>433</v>
      </c>
    </row>
    <row r="133" s="2" customFormat="1">
      <c r="A133" s="36"/>
      <c r="B133" s="37"/>
      <c r="C133" s="38"/>
      <c r="D133" s="229" t="s">
        <v>129</v>
      </c>
      <c r="E133" s="38"/>
      <c r="F133" s="230" t="s">
        <v>432</v>
      </c>
      <c r="G133" s="38"/>
      <c r="H133" s="38"/>
      <c r="I133" s="135"/>
      <c r="J133" s="135"/>
      <c r="K133" s="38"/>
      <c r="L133" s="38"/>
      <c r="M133" s="42"/>
      <c r="N133" s="231"/>
      <c r="O133" s="232"/>
      <c r="P133" s="82"/>
      <c r="Q133" s="82"/>
      <c r="R133" s="82"/>
      <c r="S133" s="82"/>
      <c r="T133" s="82"/>
      <c r="U133" s="82"/>
      <c r="V133" s="82"/>
      <c r="W133" s="82"/>
      <c r="X133" s="83"/>
      <c r="Y133" s="36"/>
      <c r="Z133" s="36"/>
      <c r="AA133" s="36"/>
      <c r="AB133" s="36"/>
      <c r="AC133" s="36"/>
      <c r="AD133" s="36"/>
      <c r="AE133" s="36"/>
      <c r="AT133" s="15" t="s">
        <v>129</v>
      </c>
      <c r="AU133" s="15" t="s">
        <v>81</v>
      </c>
    </row>
    <row r="134" s="2" customFormat="1" ht="24" customHeight="1">
      <c r="A134" s="36"/>
      <c r="B134" s="37"/>
      <c r="C134" s="234" t="s">
        <v>204</v>
      </c>
      <c r="D134" s="234" t="s">
        <v>297</v>
      </c>
      <c r="E134" s="235" t="s">
        <v>434</v>
      </c>
      <c r="F134" s="236" t="s">
        <v>435</v>
      </c>
      <c r="G134" s="237" t="s">
        <v>126</v>
      </c>
      <c r="H134" s="238">
        <v>4</v>
      </c>
      <c r="I134" s="239"/>
      <c r="J134" s="239"/>
      <c r="K134" s="240">
        <f>ROUND(P134*H134,2)</f>
        <v>0</v>
      </c>
      <c r="L134" s="236" t="s">
        <v>175</v>
      </c>
      <c r="M134" s="42"/>
      <c r="N134" s="241" t="s">
        <v>20</v>
      </c>
      <c r="O134" s="223" t="s">
        <v>42</v>
      </c>
      <c r="P134" s="224">
        <f>I134+J134</f>
        <v>0</v>
      </c>
      <c r="Q134" s="224">
        <f>ROUND(I134*H134,2)</f>
        <v>0</v>
      </c>
      <c r="R134" s="224">
        <f>ROUND(J134*H134,2)</f>
        <v>0</v>
      </c>
      <c r="S134" s="82"/>
      <c r="T134" s="225">
        <f>S134*H134</f>
        <v>0</v>
      </c>
      <c r="U134" s="225">
        <v>0</v>
      </c>
      <c r="V134" s="225">
        <f>U134*H134</f>
        <v>0</v>
      </c>
      <c r="W134" s="225">
        <v>0</v>
      </c>
      <c r="X134" s="226">
        <f>W134*H134</f>
        <v>0</v>
      </c>
      <c r="Y134" s="36"/>
      <c r="Z134" s="36"/>
      <c r="AA134" s="36"/>
      <c r="AB134" s="36"/>
      <c r="AC134" s="36"/>
      <c r="AD134" s="36"/>
      <c r="AE134" s="36"/>
      <c r="AR134" s="227" t="s">
        <v>81</v>
      </c>
      <c r="AT134" s="227" t="s">
        <v>297</v>
      </c>
      <c r="AU134" s="227" t="s">
        <v>81</v>
      </c>
      <c r="AY134" s="15" t="s">
        <v>122</v>
      </c>
      <c r="BE134" s="228">
        <f>IF(O134="základní",K134,0)</f>
        <v>0</v>
      </c>
      <c r="BF134" s="228">
        <f>IF(O134="snížená",K134,0)</f>
        <v>0</v>
      </c>
      <c r="BG134" s="228">
        <f>IF(O134="zákl. přenesená",K134,0)</f>
        <v>0</v>
      </c>
      <c r="BH134" s="228">
        <f>IF(O134="sníž. přenesená",K134,0)</f>
        <v>0</v>
      </c>
      <c r="BI134" s="228">
        <f>IF(O134="nulová",K134,0)</f>
        <v>0</v>
      </c>
      <c r="BJ134" s="15" t="s">
        <v>81</v>
      </c>
      <c r="BK134" s="228">
        <f>ROUND(P134*H134,2)</f>
        <v>0</v>
      </c>
      <c r="BL134" s="15" t="s">
        <v>81</v>
      </c>
      <c r="BM134" s="227" t="s">
        <v>436</v>
      </c>
    </row>
    <row r="135" s="2" customFormat="1">
      <c r="A135" s="36"/>
      <c r="B135" s="37"/>
      <c r="C135" s="38"/>
      <c r="D135" s="229" t="s">
        <v>129</v>
      </c>
      <c r="E135" s="38"/>
      <c r="F135" s="230" t="s">
        <v>435</v>
      </c>
      <c r="G135" s="38"/>
      <c r="H135" s="38"/>
      <c r="I135" s="135"/>
      <c r="J135" s="135"/>
      <c r="K135" s="38"/>
      <c r="L135" s="38"/>
      <c r="M135" s="42"/>
      <c r="N135" s="242"/>
      <c r="O135" s="243"/>
      <c r="P135" s="244"/>
      <c r="Q135" s="244"/>
      <c r="R135" s="244"/>
      <c r="S135" s="244"/>
      <c r="T135" s="244"/>
      <c r="U135" s="244"/>
      <c r="V135" s="244"/>
      <c r="W135" s="244"/>
      <c r="X135" s="245"/>
      <c r="Y135" s="36"/>
      <c r="Z135" s="36"/>
      <c r="AA135" s="36"/>
      <c r="AB135" s="36"/>
      <c r="AC135" s="36"/>
      <c r="AD135" s="36"/>
      <c r="AE135" s="36"/>
      <c r="AT135" s="15" t="s">
        <v>129</v>
      </c>
      <c r="AU135" s="15" t="s">
        <v>81</v>
      </c>
    </row>
    <row r="136" s="2" customFormat="1" ht="6.96" customHeight="1">
      <c r="A136" s="36"/>
      <c r="B136" s="57"/>
      <c r="C136" s="58"/>
      <c r="D136" s="58"/>
      <c r="E136" s="58"/>
      <c r="F136" s="58"/>
      <c r="G136" s="58"/>
      <c r="H136" s="58"/>
      <c r="I136" s="166"/>
      <c r="J136" s="166"/>
      <c r="K136" s="58"/>
      <c r="L136" s="58"/>
      <c r="M136" s="42"/>
      <c r="N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</row>
  </sheetData>
  <sheetProtection sheet="1" autoFilter="0" formatColumns="0" formatRows="0" objects="1" scenarios="1" spinCount="100000" saltValue="TqKcce22rOvX2xgkENb5n3rq4C/rCOz9id9cCMOt4rP0TOGl39gclrS/2vtrDynuYndn/cEJsayVMWlOrQyf3w==" hashValue="hGp5dEZiMAo8hNA0+4v3gL0pxutbWtEDTTRHPfZkiFjyf/R3CK6hQBVsMMhTi9UilAImTYdM23U9wOHMTV33KQ==" algorithmName="SHA-512" password="CC35"/>
  <autoFilter ref="C81:L135"/>
  <mergeCells count="9">
    <mergeCell ref="E7:H7"/>
    <mergeCell ref="E9:H9"/>
    <mergeCell ref="E18:H18"/>
    <mergeCell ref="E27:H27"/>
    <mergeCell ref="E50:H50"/>
    <mergeCell ref="E52:H52"/>
    <mergeCell ref="E72:H72"/>
    <mergeCell ref="E74:H74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27" customWidth="1"/>
    <col min="10" max="10" width="20.17" style="127" customWidth="1"/>
    <col min="11" max="11" width="20.17" style="1" customWidth="1"/>
    <col min="12" max="12" width="15.5" style="1" customWidth="1"/>
    <col min="13" max="13" width="9.33" style="1" customWidth="1"/>
    <col min="14" max="14" width="10.83" style="1" hidden="1" customWidth="1"/>
    <col min="15" max="15" width="9.33" style="1" hidden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4.17" style="1" hidden="1" customWidth="1"/>
    <col min="22" max="22" width="14.17" style="1" hidden="1" customWidth="1"/>
    <col min="23" max="23" width="14.17" style="1" hidden="1" customWidth="1"/>
    <col min="24" max="24" width="14.17" style="1" hidden="1" customWidth="1"/>
    <col min="25" max="25" width="12.33" style="1" hidden="1" customWidth="1"/>
    <col min="26" max="26" width="16.33" style="1" customWidth="1"/>
    <col min="27" max="27" width="12.33" style="1" customWidth="1"/>
    <col min="28" max="28" width="15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7"/>
      <c r="J2" s="127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89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30"/>
      <c r="J3" s="130"/>
      <c r="K3" s="129"/>
      <c r="L3" s="129"/>
      <c r="M3" s="18"/>
      <c r="AT3" s="15" t="s">
        <v>83</v>
      </c>
    </row>
    <row r="4" s="1" customFormat="1" ht="24.96" customHeight="1">
      <c r="B4" s="18"/>
      <c r="D4" s="131" t="s">
        <v>90</v>
      </c>
      <c r="I4" s="127"/>
      <c r="J4" s="127"/>
      <c r="M4" s="18"/>
      <c r="N4" s="132" t="s">
        <v>11</v>
      </c>
      <c r="AT4" s="15" t="s">
        <v>4</v>
      </c>
    </row>
    <row r="5" s="1" customFormat="1" ht="6.96" customHeight="1">
      <c r="B5" s="18"/>
      <c r="I5" s="127"/>
      <c r="J5" s="127"/>
      <c r="M5" s="18"/>
    </row>
    <row r="6" s="1" customFormat="1" ht="12" customHeight="1">
      <c r="B6" s="18"/>
      <c r="D6" s="133" t="s">
        <v>17</v>
      </c>
      <c r="I6" s="127"/>
      <c r="J6" s="127"/>
      <c r="M6" s="18"/>
    </row>
    <row r="7" s="1" customFormat="1" ht="16.5" customHeight="1">
      <c r="B7" s="18"/>
      <c r="E7" s="134" t="str">
        <f>'Rekapitulace stavby'!K6</f>
        <v>Oprava měřicí diagnostiky v žst. Krasíkov, Rudoltice</v>
      </c>
      <c r="F7" s="133"/>
      <c r="G7" s="133"/>
      <c r="H7" s="133"/>
      <c r="I7" s="127"/>
      <c r="J7" s="127"/>
      <c r="M7" s="18"/>
    </row>
    <row r="8" s="2" customFormat="1" ht="12" customHeight="1">
      <c r="A8" s="36"/>
      <c r="B8" s="42"/>
      <c r="C8" s="36"/>
      <c r="D8" s="133" t="s">
        <v>91</v>
      </c>
      <c r="E8" s="36"/>
      <c r="F8" s="36"/>
      <c r="G8" s="36"/>
      <c r="H8" s="36"/>
      <c r="I8" s="135"/>
      <c r="J8" s="135"/>
      <c r="K8" s="36"/>
      <c r="L8" s="36"/>
      <c r="M8" s="1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7" t="s">
        <v>437</v>
      </c>
      <c r="F9" s="36"/>
      <c r="G9" s="36"/>
      <c r="H9" s="36"/>
      <c r="I9" s="135"/>
      <c r="J9" s="135"/>
      <c r="K9" s="36"/>
      <c r="L9" s="36"/>
      <c r="M9" s="1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35"/>
      <c r="J10" s="135"/>
      <c r="K10" s="36"/>
      <c r="L10" s="36"/>
      <c r="M10" s="1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3" t="s">
        <v>19</v>
      </c>
      <c r="E11" s="36"/>
      <c r="F11" s="138" t="s">
        <v>20</v>
      </c>
      <c r="G11" s="36"/>
      <c r="H11" s="36"/>
      <c r="I11" s="139" t="s">
        <v>21</v>
      </c>
      <c r="J11" s="140" t="s">
        <v>20</v>
      </c>
      <c r="K11" s="36"/>
      <c r="L11" s="36"/>
      <c r="M11" s="1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3" t="s">
        <v>22</v>
      </c>
      <c r="E12" s="36"/>
      <c r="F12" s="138" t="s">
        <v>23</v>
      </c>
      <c r="G12" s="36"/>
      <c r="H12" s="36"/>
      <c r="I12" s="139" t="s">
        <v>24</v>
      </c>
      <c r="J12" s="141" t="str">
        <f>'Rekapitulace stavby'!AN8</f>
        <v>9. 9. 2019</v>
      </c>
      <c r="K12" s="36"/>
      <c r="L12" s="36"/>
      <c r="M12" s="1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35"/>
      <c r="J13" s="135"/>
      <c r="K13" s="36"/>
      <c r="L13" s="36"/>
      <c r="M13" s="1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3" t="s">
        <v>26</v>
      </c>
      <c r="E14" s="36"/>
      <c r="F14" s="36"/>
      <c r="G14" s="36"/>
      <c r="H14" s="36"/>
      <c r="I14" s="139" t="s">
        <v>27</v>
      </c>
      <c r="J14" s="140" t="str">
        <f>IF('Rekapitulace stavby'!AN10="","",'Rekapitulace stavby'!AN10)</f>
        <v/>
      </c>
      <c r="K14" s="36"/>
      <c r="L14" s="36"/>
      <c r="M14" s="1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8" t="str">
        <f>IF('Rekapitulace stavby'!E11="","",'Rekapitulace stavby'!E11)</f>
        <v xml:space="preserve"> </v>
      </c>
      <c r="F15" s="36"/>
      <c r="G15" s="36"/>
      <c r="H15" s="36"/>
      <c r="I15" s="139" t="s">
        <v>29</v>
      </c>
      <c r="J15" s="140" t="str">
        <f>IF('Rekapitulace stavby'!AN11="","",'Rekapitulace stavby'!AN11)</f>
        <v/>
      </c>
      <c r="K15" s="36"/>
      <c r="L15" s="36"/>
      <c r="M15" s="1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35"/>
      <c r="J16" s="135"/>
      <c r="K16" s="36"/>
      <c r="L16" s="36"/>
      <c r="M16" s="1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3" t="s">
        <v>30</v>
      </c>
      <c r="E17" s="36"/>
      <c r="F17" s="36"/>
      <c r="G17" s="36"/>
      <c r="H17" s="36"/>
      <c r="I17" s="139" t="s">
        <v>27</v>
      </c>
      <c r="J17" s="31" t="str">
        <f>'Rekapitulace stavby'!AN13</f>
        <v>Vyplň údaj</v>
      </c>
      <c r="K17" s="36"/>
      <c r="L17" s="36"/>
      <c r="M17" s="1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8"/>
      <c r="G18" s="138"/>
      <c r="H18" s="138"/>
      <c r="I18" s="139" t="s">
        <v>29</v>
      </c>
      <c r="J18" s="31" t="str">
        <f>'Rekapitulace stavby'!AN14</f>
        <v>Vyplň údaj</v>
      </c>
      <c r="K18" s="36"/>
      <c r="L18" s="36"/>
      <c r="M18" s="1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35"/>
      <c r="J19" s="135"/>
      <c r="K19" s="36"/>
      <c r="L19" s="36"/>
      <c r="M19" s="1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3" t="s">
        <v>32</v>
      </c>
      <c r="E20" s="36"/>
      <c r="F20" s="36"/>
      <c r="G20" s="36"/>
      <c r="H20" s="36"/>
      <c r="I20" s="139" t="s">
        <v>27</v>
      </c>
      <c r="J20" s="140" t="str">
        <f>IF('Rekapitulace stavby'!AN16="","",'Rekapitulace stavby'!AN16)</f>
        <v/>
      </c>
      <c r="K20" s="36"/>
      <c r="L20" s="36"/>
      <c r="M20" s="1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8" t="str">
        <f>IF('Rekapitulace stavby'!E17="","",'Rekapitulace stavby'!E17)</f>
        <v xml:space="preserve"> </v>
      </c>
      <c r="F21" s="36"/>
      <c r="G21" s="36"/>
      <c r="H21" s="36"/>
      <c r="I21" s="139" t="s">
        <v>29</v>
      </c>
      <c r="J21" s="140" t="str">
        <f>IF('Rekapitulace stavby'!AN17="","",'Rekapitulace stavby'!AN17)</f>
        <v/>
      </c>
      <c r="K21" s="36"/>
      <c r="L21" s="36"/>
      <c r="M21" s="1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35"/>
      <c r="J22" s="135"/>
      <c r="K22" s="36"/>
      <c r="L22" s="36"/>
      <c r="M22" s="1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3" t="s">
        <v>33</v>
      </c>
      <c r="E23" s="36"/>
      <c r="F23" s="36"/>
      <c r="G23" s="36"/>
      <c r="H23" s="36"/>
      <c r="I23" s="139" t="s">
        <v>27</v>
      </c>
      <c r="J23" s="140" t="s">
        <v>20</v>
      </c>
      <c r="K23" s="36"/>
      <c r="L23" s="36"/>
      <c r="M23" s="1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8" t="s">
        <v>34</v>
      </c>
      <c r="F24" s="36"/>
      <c r="G24" s="36"/>
      <c r="H24" s="36"/>
      <c r="I24" s="139" t="s">
        <v>29</v>
      </c>
      <c r="J24" s="140" t="s">
        <v>20</v>
      </c>
      <c r="K24" s="36"/>
      <c r="L24" s="36"/>
      <c r="M24" s="1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35"/>
      <c r="J25" s="135"/>
      <c r="K25" s="36"/>
      <c r="L25" s="36"/>
      <c r="M25" s="1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3" t="s">
        <v>35</v>
      </c>
      <c r="E26" s="36"/>
      <c r="F26" s="36"/>
      <c r="G26" s="36"/>
      <c r="H26" s="36"/>
      <c r="I26" s="135"/>
      <c r="J26" s="135"/>
      <c r="K26" s="36"/>
      <c r="L26" s="36"/>
      <c r="M26" s="1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2"/>
      <c r="B27" s="143"/>
      <c r="C27" s="142"/>
      <c r="D27" s="142"/>
      <c r="E27" s="144" t="s">
        <v>20</v>
      </c>
      <c r="F27" s="144"/>
      <c r="G27" s="144"/>
      <c r="H27" s="144"/>
      <c r="I27" s="145"/>
      <c r="J27" s="145"/>
      <c r="K27" s="142"/>
      <c r="L27" s="142"/>
      <c r="M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35"/>
      <c r="J28" s="135"/>
      <c r="K28" s="36"/>
      <c r="L28" s="36"/>
      <c r="M28" s="1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8"/>
      <c r="J29" s="148"/>
      <c r="K29" s="147"/>
      <c r="L29" s="147"/>
      <c r="M29" s="1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>
      <c r="A30" s="36"/>
      <c r="B30" s="42"/>
      <c r="C30" s="36"/>
      <c r="D30" s="36"/>
      <c r="E30" s="133" t="s">
        <v>93</v>
      </c>
      <c r="F30" s="36"/>
      <c r="G30" s="36"/>
      <c r="H30" s="36"/>
      <c r="I30" s="135"/>
      <c r="J30" s="135"/>
      <c r="K30" s="149">
        <f>I61</f>
        <v>0</v>
      </c>
      <c r="L30" s="36"/>
      <c r="M30" s="1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>
      <c r="A31" s="36"/>
      <c r="B31" s="42"/>
      <c r="C31" s="36"/>
      <c r="D31" s="36"/>
      <c r="E31" s="133" t="s">
        <v>94</v>
      </c>
      <c r="F31" s="36"/>
      <c r="G31" s="36"/>
      <c r="H31" s="36"/>
      <c r="I31" s="135"/>
      <c r="J31" s="135"/>
      <c r="K31" s="149">
        <f>J61</f>
        <v>0</v>
      </c>
      <c r="L31" s="36"/>
      <c r="M31" s="1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37</v>
      </c>
      <c r="E32" s="36"/>
      <c r="F32" s="36"/>
      <c r="G32" s="36"/>
      <c r="H32" s="36"/>
      <c r="I32" s="135"/>
      <c r="J32" s="135"/>
      <c r="K32" s="151">
        <f>ROUND(K85, 2)</f>
        <v>0</v>
      </c>
      <c r="L32" s="36"/>
      <c r="M32" s="1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7"/>
      <c r="E33" s="147"/>
      <c r="F33" s="147"/>
      <c r="G33" s="147"/>
      <c r="H33" s="147"/>
      <c r="I33" s="148"/>
      <c r="J33" s="148"/>
      <c r="K33" s="147"/>
      <c r="L33" s="147"/>
      <c r="M33" s="1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39</v>
      </c>
      <c r="G34" s="36"/>
      <c r="H34" s="36"/>
      <c r="I34" s="153" t="s">
        <v>38</v>
      </c>
      <c r="J34" s="135"/>
      <c r="K34" s="152" t="s">
        <v>40</v>
      </c>
      <c r="L34" s="36"/>
      <c r="M34" s="1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4" t="s">
        <v>41</v>
      </c>
      <c r="E35" s="133" t="s">
        <v>42</v>
      </c>
      <c r="F35" s="149">
        <f>ROUND((SUM(BE85:BE102)),  2)</f>
        <v>0</v>
      </c>
      <c r="G35" s="36"/>
      <c r="H35" s="36"/>
      <c r="I35" s="155">
        <v>0.20999999999999999</v>
      </c>
      <c r="J35" s="135"/>
      <c r="K35" s="149">
        <f>ROUND(((SUM(BE85:BE102))*I35),  2)</f>
        <v>0</v>
      </c>
      <c r="L35" s="36"/>
      <c r="M35" s="1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33" t="s">
        <v>43</v>
      </c>
      <c r="F36" s="149">
        <f>ROUND((SUM(BF85:BF102)),  2)</f>
        <v>0</v>
      </c>
      <c r="G36" s="36"/>
      <c r="H36" s="36"/>
      <c r="I36" s="155">
        <v>0.14999999999999999</v>
      </c>
      <c r="J36" s="135"/>
      <c r="K36" s="149">
        <f>ROUND(((SUM(BF85:BF102))*I36),  2)</f>
        <v>0</v>
      </c>
      <c r="L36" s="36"/>
      <c r="M36" s="1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3" t="s">
        <v>44</v>
      </c>
      <c r="F37" s="149">
        <f>ROUND((SUM(BG85:BG102)),  2)</f>
        <v>0</v>
      </c>
      <c r="G37" s="36"/>
      <c r="H37" s="36"/>
      <c r="I37" s="155">
        <v>0.20999999999999999</v>
      </c>
      <c r="J37" s="135"/>
      <c r="K37" s="149">
        <f>0</f>
        <v>0</v>
      </c>
      <c r="L37" s="36"/>
      <c r="M37" s="1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33" t="s">
        <v>45</v>
      </c>
      <c r="F38" s="149">
        <f>ROUND((SUM(BH85:BH102)),  2)</f>
        <v>0</v>
      </c>
      <c r="G38" s="36"/>
      <c r="H38" s="36"/>
      <c r="I38" s="155">
        <v>0.14999999999999999</v>
      </c>
      <c r="J38" s="135"/>
      <c r="K38" s="149">
        <f>0</f>
        <v>0</v>
      </c>
      <c r="L38" s="36"/>
      <c r="M38" s="1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33" t="s">
        <v>46</v>
      </c>
      <c r="F39" s="149">
        <f>ROUND((SUM(BI85:BI102)),  2)</f>
        <v>0</v>
      </c>
      <c r="G39" s="36"/>
      <c r="H39" s="36"/>
      <c r="I39" s="155">
        <v>0</v>
      </c>
      <c r="J39" s="135"/>
      <c r="K39" s="149">
        <f>0</f>
        <v>0</v>
      </c>
      <c r="L39" s="36"/>
      <c r="M39" s="1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135"/>
      <c r="J40" s="135"/>
      <c r="K40" s="36"/>
      <c r="L40" s="36"/>
      <c r="M40" s="1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47</v>
      </c>
      <c r="E41" s="158"/>
      <c r="F41" s="158"/>
      <c r="G41" s="159" t="s">
        <v>48</v>
      </c>
      <c r="H41" s="160" t="s">
        <v>49</v>
      </c>
      <c r="I41" s="161"/>
      <c r="J41" s="161"/>
      <c r="K41" s="162">
        <f>SUM(K32:K39)</f>
        <v>0</v>
      </c>
      <c r="L41" s="163"/>
      <c r="M41" s="1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4"/>
      <c r="C42" s="165"/>
      <c r="D42" s="165"/>
      <c r="E42" s="165"/>
      <c r="F42" s="165"/>
      <c r="G42" s="165"/>
      <c r="H42" s="165"/>
      <c r="I42" s="166"/>
      <c r="J42" s="166"/>
      <c r="K42" s="165"/>
      <c r="L42" s="165"/>
      <c r="M42" s="1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7"/>
      <c r="C46" s="168"/>
      <c r="D46" s="168"/>
      <c r="E46" s="168"/>
      <c r="F46" s="168"/>
      <c r="G46" s="168"/>
      <c r="H46" s="168"/>
      <c r="I46" s="169"/>
      <c r="J46" s="169"/>
      <c r="K46" s="168"/>
      <c r="L46" s="168"/>
      <c r="M46" s="1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95</v>
      </c>
      <c r="D47" s="38"/>
      <c r="E47" s="38"/>
      <c r="F47" s="38"/>
      <c r="G47" s="38"/>
      <c r="H47" s="38"/>
      <c r="I47" s="135"/>
      <c r="J47" s="135"/>
      <c r="K47" s="38"/>
      <c r="L47" s="38"/>
      <c r="M47" s="1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135"/>
      <c r="J48" s="135"/>
      <c r="K48" s="38"/>
      <c r="L48" s="38"/>
      <c r="M48" s="1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17</v>
      </c>
      <c r="D49" s="38"/>
      <c r="E49" s="38"/>
      <c r="F49" s="38"/>
      <c r="G49" s="38"/>
      <c r="H49" s="38"/>
      <c r="I49" s="135"/>
      <c r="J49" s="135"/>
      <c r="K49" s="38"/>
      <c r="L49" s="38"/>
      <c r="M49" s="1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70" t="str">
        <f>E7</f>
        <v>Oprava měřicí diagnostiky v žst. Krasíkov, Rudoltice</v>
      </c>
      <c r="F50" s="30"/>
      <c r="G50" s="30"/>
      <c r="H50" s="30"/>
      <c r="I50" s="135"/>
      <c r="J50" s="135"/>
      <c r="K50" s="38"/>
      <c r="L50" s="38"/>
      <c r="M50" s="1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12" customHeight="1">
      <c r="A51" s="36"/>
      <c r="B51" s="37"/>
      <c r="C51" s="30" t="s">
        <v>91</v>
      </c>
      <c r="D51" s="38"/>
      <c r="E51" s="38"/>
      <c r="F51" s="38"/>
      <c r="G51" s="38"/>
      <c r="H51" s="38"/>
      <c r="I51" s="135"/>
      <c r="J51" s="135"/>
      <c r="K51" s="38"/>
      <c r="L51" s="38"/>
      <c r="M51" s="1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6.5" customHeight="1">
      <c r="A52" s="36"/>
      <c r="B52" s="37"/>
      <c r="C52" s="38"/>
      <c r="D52" s="38"/>
      <c r="E52" s="67" t="str">
        <f>E9</f>
        <v>VON - VRN</v>
      </c>
      <c r="F52" s="38"/>
      <c r="G52" s="38"/>
      <c r="H52" s="38"/>
      <c r="I52" s="135"/>
      <c r="J52" s="135"/>
      <c r="K52" s="38"/>
      <c r="L52" s="38"/>
      <c r="M52" s="1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135"/>
      <c r="J53" s="135"/>
      <c r="K53" s="38"/>
      <c r="L53" s="38"/>
      <c r="M53" s="1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2" customHeight="1">
      <c r="A54" s="36"/>
      <c r="B54" s="37"/>
      <c r="C54" s="30" t="s">
        <v>22</v>
      </c>
      <c r="D54" s="38"/>
      <c r="E54" s="38"/>
      <c r="F54" s="25" t="str">
        <f>F12</f>
        <v>Krasíkov- Rudoltice</v>
      </c>
      <c r="G54" s="38"/>
      <c r="H54" s="38"/>
      <c r="I54" s="139" t="s">
        <v>24</v>
      </c>
      <c r="J54" s="141" t="str">
        <f>IF(J12="","",J12)</f>
        <v>9. 9. 2019</v>
      </c>
      <c r="K54" s="38"/>
      <c r="L54" s="38"/>
      <c r="M54" s="1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135"/>
      <c r="J55" s="135"/>
      <c r="K55" s="38"/>
      <c r="L55" s="38"/>
      <c r="M55" s="1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5.15" customHeight="1">
      <c r="A56" s="36"/>
      <c r="B56" s="37"/>
      <c r="C56" s="30" t="s">
        <v>26</v>
      </c>
      <c r="D56" s="38"/>
      <c r="E56" s="38"/>
      <c r="F56" s="25" t="str">
        <f>E15</f>
        <v xml:space="preserve"> </v>
      </c>
      <c r="G56" s="38"/>
      <c r="H56" s="38"/>
      <c r="I56" s="139" t="s">
        <v>32</v>
      </c>
      <c r="J56" s="171" t="str">
        <f>E21</f>
        <v xml:space="preserve"> </v>
      </c>
      <c r="K56" s="38"/>
      <c r="L56" s="38"/>
      <c r="M56" s="1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15.15" customHeight="1">
      <c r="A57" s="36"/>
      <c r="B57" s="37"/>
      <c r="C57" s="30" t="s">
        <v>30</v>
      </c>
      <c r="D57" s="38"/>
      <c r="E57" s="38"/>
      <c r="F57" s="25" t="str">
        <f>IF(E18="","",E18)</f>
        <v>Vyplň údaj</v>
      </c>
      <c r="G57" s="38"/>
      <c r="H57" s="38"/>
      <c r="I57" s="139" t="s">
        <v>33</v>
      </c>
      <c r="J57" s="171" t="str">
        <f>E24</f>
        <v>Slezák</v>
      </c>
      <c r="K57" s="38"/>
      <c r="L57" s="38"/>
      <c r="M57" s="1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135"/>
      <c r="J58" s="135"/>
      <c r="K58" s="38"/>
      <c r="L58" s="38"/>
      <c r="M58" s="1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9.28" customHeight="1">
      <c r="A59" s="36"/>
      <c r="B59" s="37"/>
      <c r="C59" s="172" t="s">
        <v>96</v>
      </c>
      <c r="D59" s="173"/>
      <c r="E59" s="173"/>
      <c r="F59" s="173"/>
      <c r="G59" s="173"/>
      <c r="H59" s="173"/>
      <c r="I59" s="174" t="s">
        <v>97</v>
      </c>
      <c r="J59" s="174" t="s">
        <v>98</v>
      </c>
      <c r="K59" s="175" t="s">
        <v>99</v>
      </c>
      <c r="L59" s="173"/>
      <c r="M59" s="1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135"/>
      <c r="J60" s="135"/>
      <c r="K60" s="38"/>
      <c r="L60" s="38"/>
      <c r="M60" s="1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2.8" customHeight="1">
      <c r="A61" s="36"/>
      <c r="B61" s="37"/>
      <c r="C61" s="176" t="s">
        <v>71</v>
      </c>
      <c r="D61" s="38"/>
      <c r="E61" s="38"/>
      <c r="F61" s="38"/>
      <c r="G61" s="38"/>
      <c r="H61" s="38"/>
      <c r="I61" s="177">
        <f>Q85</f>
        <v>0</v>
      </c>
      <c r="J61" s="177">
        <f>R85</f>
        <v>0</v>
      </c>
      <c r="K61" s="100">
        <f>K85</f>
        <v>0</v>
      </c>
      <c r="L61" s="38"/>
      <c r="M61" s="1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U61" s="15" t="s">
        <v>100</v>
      </c>
    </row>
    <row r="62" s="9" customFormat="1" ht="24.96" customHeight="1">
      <c r="A62" s="9"/>
      <c r="B62" s="178"/>
      <c r="C62" s="179"/>
      <c r="D62" s="180" t="s">
        <v>438</v>
      </c>
      <c r="E62" s="181"/>
      <c r="F62" s="181"/>
      <c r="G62" s="181"/>
      <c r="H62" s="181"/>
      <c r="I62" s="182">
        <f>Q86</f>
        <v>0</v>
      </c>
      <c r="J62" s="182">
        <f>R86</f>
        <v>0</v>
      </c>
      <c r="K62" s="183">
        <f>K86</f>
        <v>0</v>
      </c>
      <c r="L62" s="179"/>
      <c r="M62" s="18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2" customFormat="1" ht="19.92" customHeight="1">
      <c r="A63" s="12"/>
      <c r="B63" s="246"/>
      <c r="C63" s="247"/>
      <c r="D63" s="248" t="s">
        <v>439</v>
      </c>
      <c r="E63" s="249"/>
      <c r="F63" s="249"/>
      <c r="G63" s="249"/>
      <c r="H63" s="249"/>
      <c r="I63" s="250">
        <f>Q87</f>
        <v>0</v>
      </c>
      <c r="J63" s="250">
        <f>R87</f>
        <v>0</v>
      </c>
      <c r="K63" s="251">
        <f>K87</f>
        <v>0</v>
      </c>
      <c r="L63" s="247"/>
      <c r="M63" s="25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46"/>
      <c r="C64" s="247"/>
      <c r="D64" s="248" t="s">
        <v>440</v>
      </c>
      <c r="E64" s="249"/>
      <c r="F64" s="249"/>
      <c r="G64" s="249"/>
      <c r="H64" s="249"/>
      <c r="I64" s="250">
        <f>Q95</f>
        <v>0</v>
      </c>
      <c r="J64" s="250">
        <f>R95</f>
        <v>0</v>
      </c>
      <c r="K64" s="251">
        <f>K95</f>
        <v>0</v>
      </c>
      <c r="L64" s="247"/>
      <c r="M64" s="25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46"/>
      <c r="C65" s="247"/>
      <c r="D65" s="248" t="s">
        <v>441</v>
      </c>
      <c r="E65" s="249"/>
      <c r="F65" s="249"/>
      <c r="G65" s="249"/>
      <c r="H65" s="249"/>
      <c r="I65" s="250">
        <f>Q98</f>
        <v>0</v>
      </c>
      <c r="J65" s="250">
        <f>R98</f>
        <v>0</v>
      </c>
      <c r="K65" s="251">
        <f>K98</f>
        <v>0</v>
      </c>
      <c r="L65" s="247"/>
      <c r="M65" s="25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2" customFormat="1" ht="21.84" customHeight="1">
      <c r="A66" s="36"/>
      <c r="B66" s="37"/>
      <c r="C66" s="38"/>
      <c r="D66" s="38"/>
      <c r="E66" s="38"/>
      <c r="F66" s="38"/>
      <c r="G66" s="38"/>
      <c r="H66" s="38"/>
      <c r="I66" s="135"/>
      <c r="J66" s="135"/>
      <c r="K66" s="38"/>
      <c r="L66" s="38"/>
      <c r="M66" s="1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57"/>
      <c r="C67" s="58"/>
      <c r="D67" s="58"/>
      <c r="E67" s="58"/>
      <c r="F67" s="58"/>
      <c r="G67" s="58"/>
      <c r="H67" s="58"/>
      <c r="I67" s="166"/>
      <c r="J67" s="166"/>
      <c r="K67" s="58"/>
      <c r="L67" s="58"/>
      <c r="M67" s="1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="2" customFormat="1" ht="6.96" customHeight="1">
      <c r="A71" s="36"/>
      <c r="B71" s="59"/>
      <c r="C71" s="60"/>
      <c r="D71" s="60"/>
      <c r="E71" s="60"/>
      <c r="F71" s="60"/>
      <c r="G71" s="60"/>
      <c r="H71" s="60"/>
      <c r="I71" s="169"/>
      <c r="J71" s="169"/>
      <c r="K71" s="60"/>
      <c r="L71" s="60"/>
      <c r="M71" s="1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24.96" customHeight="1">
      <c r="A72" s="36"/>
      <c r="B72" s="37"/>
      <c r="C72" s="21" t="s">
        <v>102</v>
      </c>
      <c r="D72" s="38"/>
      <c r="E72" s="38"/>
      <c r="F72" s="38"/>
      <c r="G72" s="38"/>
      <c r="H72" s="38"/>
      <c r="I72" s="135"/>
      <c r="J72" s="135"/>
      <c r="K72" s="38"/>
      <c r="L72" s="38"/>
      <c r="M72" s="1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135"/>
      <c r="J73" s="135"/>
      <c r="K73" s="38"/>
      <c r="L73" s="38"/>
      <c r="M73" s="1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17</v>
      </c>
      <c r="D74" s="38"/>
      <c r="E74" s="38"/>
      <c r="F74" s="38"/>
      <c r="G74" s="38"/>
      <c r="H74" s="38"/>
      <c r="I74" s="135"/>
      <c r="J74" s="135"/>
      <c r="K74" s="38"/>
      <c r="L74" s="38"/>
      <c r="M74" s="1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170" t="str">
        <f>E7</f>
        <v>Oprava měřicí diagnostiky v žst. Krasíkov, Rudoltice</v>
      </c>
      <c r="F75" s="30"/>
      <c r="G75" s="30"/>
      <c r="H75" s="30"/>
      <c r="I75" s="135"/>
      <c r="J75" s="135"/>
      <c r="K75" s="38"/>
      <c r="L75" s="38"/>
      <c r="M75" s="1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91</v>
      </c>
      <c r="D76" s="38"/>
      <c r="E76" s="38"/>
      <c r="F76" s="38"/>
      <c r="G76" s="38"/>
      <c r="H76" s="38"/>
      <c r="I76" s="135"/>
      <c r="J76" s="135"/>
      <c r="K76" s="38"/>
      <c r="L76" s="38"/>
      <c r="M76" s="1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67" t="str">
        <f>E9</f>
        <v>VON - VRN</v>
      </c>
      <c r="F77" s="38"/>
      <c r="G77" s="38"/>
      <c r="H77" s="38"/>
      <c r="I77" s="135"/>
      <c r="J77" s="135"/>
      <c r="K77" s="38"/>
      <c r="L77" s="38"/>
      <c r="M77" s="1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135"/>
      <c r="J78" s="135"/>
      <c r="K78" s="38"/>
      <c r="L78" s="38"/>
      <c r="M78" s="1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22</v>
      </c>
      <c r="D79" s="38"/>
      <c r="E79" s="38"/>
      <c r="F79" s="25" t="str">
        <f>F12</f>
        <v>Krasíkov- Rudoltice</v>
      </c>
      <c r="G79" s="38"/>
      <c r="H79" s="38"/>
      <c r="I79" s="139" t="s">
        <v>24</v>
      </c>
      <c r="J79" s="141" t="str">
        <f>IF(J12="","",J12)</f>
        <v>9. 9. 2019</v>
      </c>
      <c r="K79" s="38"/>
      <c r="L79" s="38"/>
      <c r="M79" s="1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135"/>
      <c r="J80" s="135"/>
      <c r="K80" s="38"/>
      <c r="L80" s="38"/>
      <c r="M80" s="1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5.15" customHeight="1">
      <c r="A81" s="36"/>
      <c r="B81" s="37"/>
      <c r="C81" s="30" t="s">
        <v>26</v>
      </c>
      <c r="D81" s="38"/>
      <c r="E81" s="38"/>
      <c r="F81" s="25" t="str">
        <f>E15</f>
        <v xml:space="preserve"> </v>
      </c>
      <c r="G81" s="38"/>
      <c r="H81" s="38"/>
      <c r="I81" s="139" t="s">
        <v>32</v>
      </c>
      <c r="J81" s="171" t="str">
        <f>E21</f>
        <v xml:space="preserve"> </v>
      </c>
      <c r="K81" s="38"/>
      <c r="L81" s="38"/>
      <c r="M81" s="1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30</v>
      </c>
      <c r="D82" s="38"/>
      <c r="E82" s="38"/>
      <c r="F82" s="25" t="str">
        <f>IF(E18="","",E18)</f>
        <v>Vyplň údaj</v>
      </c>
      <c r="G82" s="38"/>
      <c r="H82" s="38"/>
      <c r="I82" s="139" t="s">
        <v>33</v>
      </c>
      <c r="J82" s="171" t="str">
        <f>E24</f>
        <v>Slezák</v>
      </c>
      <c r="K82" s="38"/>
      <c r="L82" s="38"/>
      <c r="M82" s="1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135"/>
      <c r="J83" s="135"/>
      <c r="K83" s="38"/>
      <c r="L83" s="38"/>
      <c r="M83" s="1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10" customFormat="1" ht="29.28" customHeight="1">
      <c r="A84" s="185"/>
      <c r="B84" s="186"/>
      <c r="C84" s="187" t="s">
        <v>103</v>
      </c>
      <c r="D84" s="188" t="s">
        <v>56</v>
      </c>
      <c r="E84" s="188" t="s">
        <v>52</v>
      </c>
      <c r="F84" s="188" t="s">
        <v>53</v>
      </c>
      <c r="G84" s="188" t="s">
        <v>104</v>
      </c>
      <c r="H84" s="188" t="s">
        <v>105</v>
      </c>
      <c r="I84" s="189" t="s">
        <v>106</v>
      </c>
      <c r="J84" s="189" t="s">
        <v>107</v>
      </c>
      <c r="K84" s="188" t="s">
        <v>99</v>
      </c>
      <c r="L84" s="190" t="s">
        <v>108</v>
      </c>
      <c r="M84" s="191"/>
      <c r="N84" s="90" t="s">
        <v>20</v>
      </c>
      <c r="O84" s="91" t="s">
        <v>41</v>
      </c>
      <c r="P84" s="91" t="s">
        <v>109</v>
      </c>
      <c r="Q84" s="91" t="s">
        <v>110</v>
      </c>
      <c r="R84" s="91" t="s">
        <v>111</v>
      </c>
      <c r="S84" s="91" t="s">
        <v>112</v>
      </c>
      <c r="T84" s="91" t="s">
        <v>113</v>
      </c>
      <c r="U84" s="91" t="s">
        <v>114</v>
      </c>
      <c r="V84" s="91" t="s">
        <v>115</v>
      </c>
      <c r="W84" s="91" t="s">
        <v>116</v>
      </c>
      <c r="X84" s="92" t="s">
        <v>117</v>
      </c>
      <c r="Y84" s="185"/>
      <c r="Z84" s="185"/>
      <c r="AA84" s="185"/>
      <c r="AB84" s="185"/>
      <c r="AC84" s="185"/>
      <c r="AD84" s="185"/>
      <c r="AE84" s="185"/>
    </row>
    <row r="85" s="2" customFormat="1" ht="22.8" customHeight="1">
      <c r="A85" s="36"/>
      <c r="B85" s="37"/>
      <c r="C85" s="97" t="s">
        <v>118</v>
      </c>
      <c r="D85" s="38"/>
      <c r="E85" s="38"/>
      <c r="F85" s="38"/>
      <c r="G85" s="38"/>
      <c r="H85" s="38"/>
      <c r="I85" s="135"/>
      <c r="J85" s="135"/>
      <c r="K85" s="192">
        <f>BK85</f>
        <v>0</v>
      </c>
      <c r="L85" s="38"/>
      <c r="M85" s="42"/>
      <c r="N85" s="93"/>
      <c r="O85" s="193"/>
      <c r="P85" s="94"/>
      <c r="Q85" s="194">
        <f>Q86</f>
        <v>0</v>
      </c>
      <c r="R85" s="194">
        <f>R86</f>
        <v>0</v>
      </c>
      <c r="S85" s="94"/>
      <c r="T85" s="195">
        <f>T86</f>
        <v>0</v>
      </c>
      <c r="U85" s="94"/>
      <c r="V85" s="195">
        <f>V86</f>
        <v>0</v>
      </c>
      <c r="W85" s="94"/>
      <c r="X85" s="196">
        <f>X86</f>
        <v>0</v>
      </c>
      <c r="Y85" s="36"/>
      <c r="Z85" s="36"/>
      <c r="AA85" s="36"/>
      <c r="AB85" s="36"/>
      <c r="AC85" s="36"/>
      <c r="AD85" s="36"/>
      <c r="AE85" s="36"/>
      <c r="AT85" s="15" t="s">
        <v>72</v>
      </c>
      <c r="AU85" s="15" t="s">
        <v>100</v>
      </c>
      <c r="BK85" s="197">
        <f>BK86</f>
        <v>0</v>
      </c>
    </row>
    <row r="86" s="11" customFormat="1" ht="25.92" customHeight="1">
      <c r="A86" s="11"/>
      <c r="B86" s="198"/>
      <c r="C86" s="199"/>
      <c r="D86" s="200" t="s">
        <v>72</v>
      </c>
      <c r="E86" s="201" t="s">
        <v>88</v>
      </c>
      <c r="F86" s="201" t="s">
        <v>442</v>
      </c>
      <c r="G86" s="199"/>
      <c r="H86" s="199"/>
      <c r="I86" s="202"/>
      <c r="J86" s="202"/>
      <c r="K86" s="203">
        <f>BK86</f>
        <v>0</v>
      </c>
      <c r="L86" s="199"/>
      <c r="M86" s="204"/>
      <c r="N86" s="205"/>
      <c r="O86" s="206"/>
      <c r="P86" s="206"/>
      <c r="Q86" s="207">
        <f>Q87+Q95+Q98</f>
        <v>0</v>
      </c>
      <c r="R86" s="207">
        <f>R87+R95+R98</f>
        <v>0</v>
      </c>
      <c r="S86" s="206"/>
      <c r="T86" s="208">
        <f>T87+T95+T98</f>
        <v>0</v>
      </c>
      <c r="U86" s="206"/>
      <c r="V86" s="208">
        <f>V87+V95+V98</f>
        <v>0</v>
      </c>
      <c r="W86" s="206"/>
      <c r="X86" s="209">
        <f>X87+X95+X98</f>
        <v>0</v>
      </c>
      <c r="Y86" s="11"/>
      <c r="Z86" s="11"/>
      <c r="AA86" s="11"/>
      <c r="AB86" s="11"/>
      <c r="AC86" s="11"/>
      <c r="AD86" s="11"/>
      <c r="AE86" s="11"/>
      <c r="AR86" s="210" t="s">
        <v>81</v>
      </c>
      <c r="AT86" s="211" t="s">
        <v>72</v>
      </c>
      <c r="AU86" s="211" t="s">
        <v>73</v>
      </c>
      <c r="AY86" s="210" t="s">
        <v>122</v>
      </c>
      <c r="BK86" s="212">
        <f>BK87+BK95+BK98</f>
        <v>0</v>
      </c>
    </row>
    <row r="87" s="11" customFormat="1" ht="22.8" customHeight="1">
      <c r="A87" s="11"/>
      <c r="B87" s="198"/>
      <c r="C87" s="199"/>
      <c r="D87" s="200" t="s">
        <v>72</v>
      </c>
      <c r="E87" s="253" t="s">
        <v>443</v>
      </c>
      <c r="F87" s="253" t="s">
        <v>444</v>
      </c>
      <c r="G87" s="199"/>
      <c r="H87" s="199"/>
      <c r="I87" s="202"/>
      <c r="J87" s="202"/>
      <c r="K87" s="254">
        <f>BK87</f>
        <v>0</v>
      </c>
      <c r="L87" s="199"/>
      <c r="M87" s="204"/>
      <c r="N87" s="205"/>
      <c r="O87" s="206"/>
      <c r="P87" s="206"/>
      <c r="Q87" s="207">
        <f>SUM(Q88:Q94)</f>
        <v>0</v>
      </c>
      <c r="R87" s="207">
        <f>SUM(R88:R94)</f>
        <v>0</v>
      </c>
      <c r="S87" s="206"/>
      <c r="T87" s="208">
        <f>SUM(T88:T94)</f>
        <v>0</v>
      </c>
      <c r="U87" s="206"/>
      <c r="V87" s="208">
        <f>SUM(V88:V94)</f>
        <v>0</v>
      </c>
      <c r="W87" s="206"/>
      <c r="X87" s="209">
        <f>SUM(X88:X94)</f>
        <v>0</v>
      </c>
      <c r="Y87" s="11"/>
      <c r="Z87" s="11"/>
      <c r="AA87" s="11"/>
      <c r="AB87" s="11"/>
      <c r="AC87" s="11"/>
      <c r="AD87" s="11"/>
      <c r="AE87" s="11"/>
      <c r="AR87" s="210" t="s">
        <v>81</v>
      </c>
      <c r="AT87" s="211" t="s">
        <v>72</v>
      </c>
      <c r="AU87" s="211" t="s">
        <v>81</v>
      </c>
      <c r="AY87" s="210" t="s">
        <v>122</v>
      </c>
      <c r="BK87" s="212">
        <f>SUM(BK88:BK94)</f>
        <v>0</v>
      </c>
    </row>
    <row r="88" s="2" customFormat="1" ht="16.5" customHeight="1">
      <c r="A88" s="36"/>
      <c r="B88" s="37"/>
      <c r="C88" s="234" t="s">
        <v>81</v>
      </c>
      <c r="D88" s="234" t="s">
        <v>297</v>
      </c>
      <c r="E88" s="235" t="s">
        <v>445</v>
      </c>
      <c r="F88" s="236" t="s">
        <v>446</v>
      </c>
      <c r="G88" s="237" t="s">
        <v>313</v>
      </c>
      <c r="H88" s="238">
        <v>120</v>
      </c>
      <c r="I88" s="239"/>
      <c r="J88" s="239"/>
      <c r="K88" s="240">
        <f>ROUND(P88*H88,2)</f>
        <v>0</v>
      </c>
      <c r="L88" s="236" t="s">
        <v>20</v>
      </c>
      <c r="M88" s="42"/>
      <c r="N88" s="241" t="s">
        <v>20</v>
      </c>
      <c r="O88" s="223" t="s">
        <v>42</v>
      </c>
      <c r="P88" s="224">
        <f>I88+J88</f>
        <v>0</v>
      </c>
      <c r="Q88" s="224">
        <f>ROUND(I88*H88,2)</f>
        <v>0</v>
      </c>
      <c r="R88" s="224">
        <f>ROUND(J88*H88,2)</f>
        <v>0</v>
      </c>
      <c r="S88" s="82"/>
      <c r="T88" s="225">
        <f>S88*H88</f>
        <v>0</v>
      </c>
      <c r="U88" s="225">
        <v>0</v>
      </c>
      <c r="V88" s="225">
        <f>U88*H88</f>
        <v>0</v>
      </c>
      <c r="W88" s="225">
        <v>0</v>
      </c>
      <c r="X88" s="226">
        <f>W88*H88</f>
        <v>0</v>
      </c>
      <c r="Y88" s="36"/>
      <c r="Z88" s="36"/>
      <c r="AA88" s="36"/>
      <c r="AB88" s="36"/>
      <c r="AC88" s="36"/>
      <c r="AD88" s="36"/>
      <c r="AE88" s="36"/>
      <c r="AR88" s="227" t="s">
        <v>447</v>
      </c>
      <c r="AT88" s="227" t="s">
        <v>297</v>
      </c>
      <c r="AU88" s="227" t="s">
        <v>83</v>
      </c>
      <c r="AY88" s="15" t="s">
        <v>122</v>
      </c>
      <c r="BE88" s="228">
        <f>IF(O88="základní",K88,0)</f>
        <v>0</v>
      </c>
      <c r="BF88" s="228">
        <f>IF(O88="snížená",K88,0)</f>
        <v>0</v>
      </c>
      <c r="BG88" s="228">
        <f>IF(O88="zákl. přenesená",K88,0)</f>
        <v>0</v>
      </c>
      <c r="BH88" s="228">
        <f>IF(O88="sníž. přenesená",K88,0)</f>
        <v>0</v>
      </c>
      <c r="BI88" s="228">
        <f>IF(O88="nulová",K88,0)</f>
        <v>0</v>
      </c>
      <c r="BJ88" s="15" t="s">
        <v>81</v>
      </c>
      <c r="BK88" s="228">
        <f>ROUND(P88*H88,2)</f>
        <v>0</v>
      </c>
      <c r="BL88" s="15" t="s">
        <v>447</v>
      </c>
      <c r="BM88" s="227" t="s">
        <v>448</v>
      </c>
    </row>
    <row r="89" s="2" customFormat="1">
      <c r="A89" s="36"/>
      <c r="B89" s="37"/>
      <c r="C89" s="38"/>
      <c r="D89" s="229" t="s">
        <v>129</v>
      </c>
      <c r="E89" s="38"/>
      <c r="F89" s="230" t="s">
        <v>449</v>
      </c>
      <c r="G89" s="38"/>
      <c r="H89" s="38"/>
      <c r="I89" s="135"/>
      <c r="J89" s="135"/>
      <c r="K89" s="38"/>
      <c r="L89" s="38"/>
      <c r="M89" s="42"/>
      <c r="N89" s="231"/>
      <c r="O89" s="232"/>
      <c r="P89" s="82"/>
      <c r="Q89" s="82"/>
      <c r="R89" s="82"/>
      <c r="S89" s="82"/>
      <c r="T89" s="82"/>
      <c r="U89" s="82"/>
      <c r="V89" s="82"/>
      <c r="W89" s="82"/>
      <c r="X89" s="83"/>
      <c r="Y89" s="36"/>
      <c r="Z89" s="36"/>
      <c r="AA89" s="36"/>
      <c r="AB89" s="36"/>
      <c r="AC89" s="36"/>
      <c r="AD89" s="36"/>
      <c r="AE89" s="36"/>
      <c r="AT89" s="15" t="s">
        <v>129</v>
      </c>
      <c r="AU89" s="15" t="s">
        <v>83</v>
      </c>
    </row>
    <row r="90" s="2" customFormat="1" ht="24" customHeight="1">
      <c r="A90" s="36"/>
      <c r="B90" s="37"/>
      <c r="C90" s="234" t="s">
        <v>83</v>
      </c>
      <c r="D90" s="234" t="s">
        <v>297</v>
      </c>
      <c r="E90" s="235" t="s">
        <v>450</v>
      </c>
      <c r="F90" s="236" t="s">
        <v>451</v>
      </c>
      <c r="G90" s="237" t="s">
        <v>313</v>
      </c>
      <c r="H90" s="238">
        <v>95</v>
      </c>
      <c r="I90" s="239"/>
      <c r="J90" s="239"/>
      <c r="K90" s="240">
        <f>ROUND(P90*H90,2)</f>
        <v>0</v>
      </c>
      <c r="L90" s="236" t="s">
        <v>20</v>
      </c>
      <c r="M90" s="42"/>
      <c r="N90" s="241" t="s">
        <v>20</v>
      </c>
      <c r="O90" s="223" t="s">
        <v>42</v>
      </c>
      <c r="P90" s="224">
        <f>I90+J90</f>
        <v>0</v>
      </c>
      <c r="Q90" s="224">
        <f>ROUND(I90*H90,2)</f>
        <v>0</v>
      </c>
      <c r="R90" s="224">
        <f>ROUND(J90*H90,2)</f>
        <v>0</v>
      </c>
      <c r="S90" s="82"/>
      <c r="T90" s="225">
        <f>S90*H90</f>
        <v>0</v>
      </c>
      <c r="U90" s="225">
        <v>0</v>
      </c>
      <c r="V90" s="225">
        <f>U90*H90</f>
        <v>0</v>
      </c>
      <c r="W90" s="225">
        <v>0</v>
      </c>
      <c r="X90" s="226">
        <f>W90*H90</f>
        <v>0</v>
      </c>
      <c r="Y90" s="36"/>
      <c r="Z90" s="36"/>
      <c r="AA90" s="36"/>
      <c r="AB90" s="36"/>
      <c r="AC90" s="36"/>
      <c r="AD90" s="36"/>
      <c r="AE90" s="36"/>
      <c r="AR90" s="227" t="s">
        <v>447</v>
      </c>
      <c r="AT90" s="227" t="s">
        <v>297</v>
      </c>
      <c r="AU90" s="227" t="s">
        <v>83</v>
      </c>
      <c r="AY90" s="15" t="s">
        <v>122</v>
      </c>
      <c r="BE90" s="228">
        <f>IF(O90="základní",K90,0)</f>
        <v>0</v>
      </c>
      <c r="BF90" s="228">
        <f>IF(O90="snížená",K90,0)</f>
        <v>0</v>
      </c>
      <c r="BG90" s="228">
        <f>IF(O90="zákl. přenesená",K90,0)</f>
        <v>0</v>
      </c>
      <c r="BH90" s="228">
        <f>IF(O90="sníž. přenesená",K90,0)</f>
        <v>0</v>
      </c>
      <c r="BI90" s="228">
        <f>IF(O90="nulová",K90,0)</f>
        <v>0</v>
      </c>
      <c r="BJ90" s="15" t="s">
        <v>81</v>
      </c>
      <c r="BK90" s="228">
        <f>ROUND(P90*H90,2)</f>
        <v>0</v>
      </c>
      <c r="BL90" s="15" t="s">
        <v>447</v>
      </c>
      <c r="BM90" s="227" t="s">
        <v>452</v>
      </c>
    </row>
    <row r="91" s="2" customFormat="1">
      <c r="A91" s="36"/>
      <c r="B91" s="37"/>
      <c r="C91" s="38"/>
      <c r="D91" s="229" t="s">
        <v>129</v>
      </c>
      <c r="E91" s="38"/>
      <c r="F91" s="230" t="s">
        <v>451</v>
      </c>
      <c r="G91" s="38"/>
      <c r="H91" s="38"/>
      <c r="I91" s="135"/>
      <c r="J91" s="135"/>
      <c r="K91" s="38"/>
      <c r="L91" s="38"/>
      <c r="M91" s="42"/>
      <c r="N91" s="231"/>
      <c r="O91" s="232"/>
      <c r="P91" s="82"/>
      <c r="Q91" s="82"/>
      <c r="R91" s="82"/>
      <c r="S91" s="82"/>
      <c r="T91" s="82"/>
      <c r="U91" s="82"/>
      <c r="V91" s="82"/>
      <c r="W91" s="82"/>
      <c r="X91" s="83"/>
      <c r="Y91" s="36"/>
      <c r="Z91" s="36"/>
      <c r="AA91" s="36"/>
      <c r="AB91" s="36"/>
      <c r="AC91" s="36"/>
      <c r="AD91" s="36"/>
      <c r="AE91" s="36"/>
      <c r="AT91" s="15" t="s">
        <v>129</v>
      </c>
      <c r="AU91" s="15" t="s">
        <v>83</v>
      </c>
    </row>
    <row r="92" s="2" customFormat="1" ht="24" customHeight="1">
      <c r="A92" s="36"/>
      <c r="B92" s="37"/>
      <c r="C92" s="234" t="s">
        <v>121</v>
      </c>
      <c r="D92" s="234" t="s">
        <v>297</v>
      </c>
      <c r="E92" s="235" t="s">
        <v>453</v>
      </c>
      <c r="F92" s="236" t="s">
        <v>454</v>
      </c>
      <c r="G92" s="237" t="s">
        <v>455</v>
      </c>
      <c r="H92" s="238">
        <v>18</v>
      </c>
      <c r="I92" s="239"/>
      <c r="J92" s="239"/>
      <c r="K92" s="240">
        <f>ROUND(P92*H92,2)</f>
        <v>0</v>
      </c>
      <c r="L92" s="236" t="s">
        <v>456</v>
      </c>
      <c r="M92" s="42"/>
      <c r="N92" s="241" t="s">
        <v>20</v>
      </c>
      <c r="O92" s="223" t="s">
        <v>42</v>
      </c>
      <c r="P92" s="224">
        <f>I92+J92</f>
        <v>0</v>
      </c>
      <c r="Q92" s="224">
        <f>ROUND(I92*H92,2)</f>
        <v>0</v>
      </c>
      <c r="R92" s="224">
        <f>ROUND(J92*H92,2)</f>
        <v>0</v>
      </c>
      <c r="S92" s="82"/>
      <c r="T92" s="225">
        <f>S92*H92</f>
        <v>0</v>
      </c>
      <c r="U92" s="225">
        <v>0</v>
      </c>
      <c r="V92" s="225">
        <f>U92*H92</f>
        <v>0</v>
      </c>
      <c r="W92" s="225">
        <v>0</v>
      </c>
      <c r="X92" s="226">
        <f>W92*H92</f>
        <v>0</v>
      </c>
      <c r="Y92" s="36"/>
      <c r="Z92" s="36"/>
      <c r="AA92" s="36"/>
      <c r="AB92" s="36"/>
      <c r="AC92" s="36"/>
      <c r="AD92" s="36"/>
      <c r="AE92" s="36"/>
      <c r="AR92" s="227" t="s">
        <v>447</v>
      </c>
      <c r="AT92" s="227" t="s">
        <v>297</v>
      </c>
      <c r="AU92" s="227" t="s">
        <v>83</v>
      </c>
      <c r="AY92" s="15" t="s">
        <v>122</v>
      </c>
      <c r="BE92" s="228">
        <f>IF(O92="základní",K92,0)</f>
        <v>0</v>
      </c>
      <c r="BF92" s="228">
        <f>IF(O92="snížená",K92,0)</f>
        <v>0</v>
      </c>
      <c r="BG92" s="228">
        <f>IF(O92="zákl. přenesená",K92,0)</f>
        <v>0</v>
      </c>
      <c r="BH92" s="228">
        <f>IF(O92="sníž. přenesená",K92,0)</f>
        <v>0</v>
      </c>
      <c r="BI92" s="228">
        <f>IF(O92="nulová",K92,0)</f>
        <v>0</v>
      </c>
      <c r="BJ92" s="15" t="s">
        <v>81</v>
      </c>
      <c r="BK92" s="228">
        <f>ROUND(P92*H92,2)</f>
        <v>0</v>
      </c>
      <c r="BL92" s="15" t="s">
        <v>447</v>
      </c>
      <c r="BM92" s="227" t="s">
        <v>457</v>
      </c>
    </row>
    <row r="93" s="2" customFormat="1">
      <c r="A93" s="36"/>
      <c r="B93" s="37"/>
      <c r="C93" s="38"/>
      <c r="D93" s="229" t="s">
        <v>129</v>
      </c>
      <c r="E93" s="38"/>
      <c r="F93" s="230" t="s">
        <v>454</v>
      </c>
      <c r="G93" s="38"/>
      <c r="H93" s="38"/>
      <c r="I93" s="135"/>
      <c r="J93" s="135"/>
      <c r="K93" s="38"/>
      <c r="L93" s="38"/>
      <c r="M93" s="42"/>
      <c r="N93" s="231"/>
      <c r="O93" s="232"/>
      <c r="P93" s="82"/>
      <c r="Q93" s="82"/>
      <c r="R93" s="82"/>
      <c r="S93" s="82"/>
      <c r="T93" s="82"/>
      <c r="U93" s="82"/>
      <c r="V93" s="82"/>
      <c r="W93" s="82"/>
      <c r="X93" s="83"/>
      <c r="Y93" s="36"/>
      <c r="Z93" s="36"/>
      <c r="AA93" s="36"/>
      <c r="AB93" s="36"/>
      <c r="AC93" s="36"/>
      <c r="AD93" s="36"/>
      <c r="AE93" s="36"/>
      <c r="AT93" s="15" t="s">
        <v>129</v>
      </c>
      <c r="AU93" s="15" t="s">
        <v>83</v>
      </c>
    </row>
    <row r="94" s="2" customFormat="1">
      <c r="A94" s="36"/>
      <c r="B94" s="37"/>
      <c r="C94" s="38"/>
      <c r="D94" s="229" t="s">
        <v>236</v>
      </c>
      <c r="E94" s="38"/>
      <c r="F94" s="233" t="s">
        <v>458</v>
      </c>
      <c r="G94" s="38"/>
      <c r="H94" s="38"/>
      <c r="I94" s="135"/>
      <c r="J94" s="135"/>
      <c r="K94" s="38"/>
      <c r="L94" s="38"/>
      <c r="M94" s="42"/>
      <c r="N94" s="231"/>
      <c r="O94" s="232"/>
      <c r="P94" s="82"/>
      <c r="Q94" s="82"/>
      <c r="R94" s="82"/>
      <c r="S94" s="82"/>
      <c r="T94" s="82"/>
      <c r="U94" s="82"/>
      <c r="V94" s="82"/>
      <c r="W94" s="82"/>
      <c r="X94" s="83"/>
      <c r="Y94" s="36"/>
      <c r="Z94" s="36"/>
      <c r="AA94" s="36"/>
      <c r="AB94" s="36"/>
      <c r="AC94" s="36"/>
      <c r="AD94" s="36"/>
      <c r="AE94" s="36"/>
      <c r="AT94" s="15" t="s">
        <v>236</v>
      </c>
      <c r="AU94" s="15" t="s">
        <v>83</v>
      </c>
    </row>
    <row r="95" s="11" customFormat="1" ht="22.8" customHeight="1">
      <c r="A95" s="11"/>
      <c r="B95" s="198"/>
      <c r="C95" s="199"/>
      <c r="D95" s="200" t="s">
        <v>72</v>
      </c>
      <c r="E95" s="253" t="s">
        <v>459</v>
      </c>
      <c r="F95" s="253" t="s">
        <v>460</v>
      </c>
      <c r="G95" s="199"/>
      <c r="H95" s="199"/>
      <c r="I95" s="202"/>
      <c r="J95" s="202"/>
      <c r="K95" s="254">
        <f>BK95</f>
        <v>0</v>
      </c>
      <c r="L95" s="199"/>
      <c r="M95" s="204"/>
      <c r="N95" s="205"/>
      <c r="O95" s="206"/>
      <c r="P95" s="206"/>
      <c r="Q95" s="207">
        <f>SUM(Q96:Q97)</f>
        <v>0</v>
      </c>
      <c r="R95" s="207">
        <f>SUM(R96:R97)</f>
        <v>0</v>
      </c>
      <c r="S95" s="206"/>
      <c r="T95" s="208">
        <f>SUM(T96:T97)</f>
        <v>0</v>
      </c>
      <c r="U95" s="206"/>
      <c r="V95" s="208">
        <f>SUM(V96:V97)</f>
        <v>0</v>
      </c>
      <c r="W95" s="206"/>
      <c r="X95" s="209">
        <f>SUM(X96:X97)</f>
        <v>0</v>
      </c>
      <c r="Y95" s="11"/>
      <c r="Z95" s="11"/>
      <c r="AA95" s="11"/>
      <c r="AB95" s="11"/>
      <c r="AC95" s="11"/>
      <c r="AD95" s="11"/>
      <c r="AE95" s="11"/>
      <c r="AR95" s="210" t="s">
        <v>143</v>
      </c>
      <c r="AT95" s="211" t="s">
        <v>72</v>
      </c>
      <c r="AU95" s="211" t="s">
        <v>81</v>
      </c>
      <c r="AY95" s="210" t="s">
        <v>122</v>
      </c>
      <c r="BK95" s="212">
        <f>SUM(BK96:BK97)</f>
        <v>0</v>
      </c>
    </row>
    <row r="96" s="2" customFormat="1" ht="24" customHeight="1">
      <c r="A96" s="36"/>
      <c r="B96" s="37"/>
      <c r="C96" s="234" t="s">
        <v>135</v>
      </c>
      <c r="D96" s="234" t="s">
        <v>297</v>
      </c>
      <c r="E96" s="235" t="s">
        <v>461</v>
      </c>
      <c r="F96" s="236" t="s">
        <v>462</v>
      </c>
      <c r="G96" s="237" t="s">
        <v>313</v>
      </c>
      <c r="H96" s="238">
        <v>15</v>
      </c>
      <c r="I96" s="239"/>
      <c r="J96" s="239"/>
      <c r="K96" s="240">
        <f>ROUND(P96*H96,2)</f>
        <v>0</v>
      </c>
      <c r="L96" s="236" t="s">
        <v>456</v>
      </c>
      <c r="M96" s="42"/>
      <c r="N96" s="241" t="s">
        <v>20</v>
      </c>
      <c r="O96" s="223" t="s">
        <v>42</v>
      </c>
      <c r="P96" s="224">
        <f>I96+J96</f>
        <v>0</v>
      </c>
      <c r="Q96" s="224">
        <f>ROUND(I96*H96,2)</f>
        <v>0</v>
      </c>
      <c r="R96" s="224">
        <f>ROUND(J96*H96,2)</f>
        <v>0</v>
      </c>
      <c r="S96" s="82"/>
      <c r="T96" s="225">
        <f>S96*H96</f>
        <v>0</v>
      </c>
      <c r="U96" s="225">
        <v>0</v>
      </c>
      <c r="V96" s="225">
        <f>U96*H96</f>
        <v>0</v>
      </c>
      <c r="W96" s="225">
        <v>0</v>
      </c>
      <c r="X96" s="226">
        <f>W96*H96</f>
        <v>0</v>
      </c>
      <c r="Y96" s="36"/>
      <c r="Z96" s="36"/>
      <c r="AA96" s="36"/>
      <c r="AB96" s="36"/>
      <c r="AC96" s="36"/>
      <c r="AD96" s="36"/>
      <c r="AE96" s="36"/>
      <c r="AR96" s="227" t="s">
        <v>447</v>
      </c>
      <c r="AT96" s="227" t="s">
        <v>297</v>
      </c>
      <c r="AU96" s="227" t="s">
        <v>83</v>
      </c>
      <c r="AY96" s="15" t="s">
        <v>122</v>
      </c>
      <c r="BE96" s="228">
        <f>IF(O96="základní",K96,0)</f>
        <v>0</v>
      </c>
      <c r="BF96" s="228">
        <f>IF(O96="snížená",K96,0)</f>
        <v>0</v>
      </c>
      <c r="BG96" s="228">
        <f>IF(O96="zákl. přenesená",K96,0)</f>
        <v>0</v>
      </c>
      <c r="BH96" s="228">
        <f>IF(O96="sníž. přenesená",K96,0)</f>
        <v>0</v>
      </c>
      <c r="BI96" s="228">
        <f>IF(O96="nulová",K96,0)</f>
        <v>0</v>
      </c>
      <c r="BJ96" s="15" t="s">
        <v>81</v>
      </c>
      <c r="BK96" s="228">
        <f>ROUND(P96*H96,2)</f>
        <v>0</v>
      </c>
      <c r="BL96" s="15" t="s">
        <v>447</v>
      </c>
      <c r="BM96" s="227" t="s">
        <v>463</v>
      </c>
    </row>
    <row r="97" s="2" customFormat="1">
      <c r="A97" s="36"/>
      <c r="B97" s="37"/>
      <c r="C97" s="38"/>
      <c r="D97" s="229" t="s">
        <v>129</v>
      </c>
      <c r="E97" s="38"/>
      <c r="F97" s="230" t="s">
        <v>462</v>
      </c>
      <c r="G97" s="38"/>
      <c r="H97" s="38"/>
      <c r="I97" s="135"/>
      <c r="J97" s="135"/>
      <c r="K97" s="38"/>
      <c r="L97" s="38"/>
      <c r="M97" s="42"/>
      <c r="N97" s="231"/>
      <c r="O97" s="232"/>
      <c r="P97" s="82"/>
      <c r="Q97" s="82"/>
      <c r="R97" s="82"/>
      <c r="S97" s="82"/>
      <c r="T97" s="82"/>
      <c r="U97" s="82"/>
      <c r="V97" s="82"/>
      <c r="W97" s="82"/>
      <c r="X97" s="83"/>
      <c r="Y97" s="36"/>
      <c r="Z97" s="36"/>
      <c r="AA97" s="36"/>
      <c r="AB97" s="36"/>
      <c r="AC97" s="36"/>
      <c r="AD97" s="36"/>
      <c r="AE97" s="36"/>
      <c r="AT97" s="15" t="s">
        <v>129</v>
      </c>
      <c r="AU97" s="15" t="s">
        <v>83</v>
      </c>
    </row>
    <row r="98" s="11" customFormat="1" ht="22.8" customHeight="1">
      <c r="A98" s="11"/>
      <c r="B98" s="198"/>
      <c r="C98" s="199"/>
      <c r="D98" s="200" t="s">
        <v>72</v>
      </c>
      <c r="E98" s="253" t="s">
        <v>464</v>
      </c>
      <c r="F98" s="253" t="s">
        <v>465</v>
      </c>
      <c r="G98" s="199"/>
      <c r="H98" s="199"/>
      <c r="I98" s="202"/>
      <c r="J98" s="202"/>
      <c r="K98" s="254">
        <f>BK98</f>
        <v>0</v>
      </c>
      <c r="L98" s="199"/>
      <c r="M98" s="204"/>
      <c r="N98" s="205"/>
      <c r="O98" s="206"/>
      <c r="P98" s="206"/>
      <c r="Q98" s="207">
        <f>SUM(Q99:Q102)</f>
        <v>0</v>
      </c>
      <c r="R98" s="207">
        <f>SUM(R99:R102)</f>
        <v>0</v>
      </c>
      <c r="S98" s="206"/>
      <c r="T98" s="208">
        <f>SUM(T99:T102)</f>
        <v>0</v>
      </c>
      <c r="U98" s="206"/>
      <c r="V98" s="208">
        <f>SUM(V99:V102)</f>
        <v>0</v>
      </c>
      <c r="W98" s="206"/>
      <c r="X98" s="209">
        <f>SUM(X99:X102)</f>
        <v>0</v>
      </c>
      <c r="Y98" s="11"/>
      <c r="Z98" s="11"/>
      <c r="AA98" s="11"/>
      <c r="AB98" s="11"/>
      <c r="AC98" s="11"/>
      <c r="AD98" s="11"/>
      <c r="AE98" s="11"/>
      <c r="AR98" s="210" t="s">
        <v>143</v>
      </c>
      <c r="AT98" s="211" t="s">
        <v>72</v>
      </c>
      <c r="AU98" s="211" t="s">
        <v>81</v>
      </c>
      <c r="AY98" s="210" t="s">
        <v>122</v>
      </c>
      <c r="BK98" s="212">
        <f>SUM(BK99:BK102)</f>
        <v>0</v>
      </c>
    </row>
    <row r="99" s="2" customFormat="1" ht="16.5" customHeight="1">
      <c r="A99" s="36"/>
      <c r="B99" s="37"/>
      <c r="C99" s="234" t="s">
        <v>147</v>
      </c>
      <c r="D99" s="234" t="s">
        <v>297</v>
      </c>
      <c r="E99" s="235" t="s">
        <v>466</v>
      </c>
      <c r="F99" s="236" t="s">
        <v>465</v>
      </c>
      <c r="G99" s="237" t="s">
        <v>313</v>
      </c>
      <c r="H99" s="238">
        <v>50</v>
      </c>
      <c r="I99" s="239"/>
      <c r="J99" s="239"/>
      <c r="K99" s="240">
        <f>ROUND(P99*H99,2)</f>
        <v>0</v>
      </c>
      <c r="L99" s="236" t="s">
        <v>20</v>
      </c>
      <c r="M99" s="42"/>
      <c r="N99" s="241" t="s">
        <v>20</v>
      </c>
      <c r="O99" s="223" t="s">
        <v>42</v>
      </c>
      <c r="P99" s="224">
        <f>I99+J99</f>
        <v>0</v>
      </c>
      <c r="Q99" s="224">
        <f>ROUND(I99*H99,2)</f>
        <v>0</v>
      </c>
      <c r="R99" s="224">
        <f>ROUND(J99*H99,2)</f>
        <v>0</v>
      </c>
      <c r="S99" s="82"/>
      <c r="T99" s="225">
        <f>S99*H99</f>
        <v>0</v>
      </c>
      <c r="U99" s="225">
        <v>0</v>
      </c>
      <c r="V99" s="225">
        <f>U99*H99</f>
        <v>0</v>
      </c>
      <c r="W99" s="225">
        <v>0</v>
      </c>
      <c r="X99" s="226">
        <f>W99*H99</f>
        <v>0</v>
      </c>
      <c r="Y99" s="36"/>
      <c r="Z99" s="36"/>
      <c r="AA99" s="36"/>
      <c r="AB99" s="36"/>
      <c r="AC99" s="36"/>
      <c r="AD99" s="36"/>
      <c r="AE99" s="36"/>
      <c r="AR99" s="227" t="s">
        <v>447</v>
      </c>
      <c r="AT99" s="227" t="s">
        <v>297</v>
      </c>
      <c r="AU99" s="227" t="s">
        <v>83</v>
      </c>
      <c r="AY99" s="15" t="s">
        <v>122</v>
      </c>
      <c r="BE99" s="228">
        <f>IF(O99="základní",K99,0)</f>
        <v>0</v>
      </c>
      <c r="BF99" s="228">
        <f>IF(O99="snížená",K99,0)</f>
        <v>0</v>
      </c>
      <c r="BG99" s="228">
        <f>IF(O99="zákl. přenesená",K99,0)</f>
        <v>0</v>
      </c>
      <c r="BH99" s="228">
        <f>IF(O99="sníž. přenesená",K99,0)</f>
        <v>0</v>
      </c>
      <c r="BI99" s="228">
        <f>IF(O99="nulová",K99,0)</f>
        <v>0</v>
      </c>
      <c r="BJ99" s="15" t="s">
        <v>81</v>
      </c>
      <c r="BK99" s="228">
        <f>ROUND(P99*H99,2)</f>
        <v>0</v>
      </c>
      <c r="BL99" s="15" t="s">
        <v>447</v>
      </c>
      <c r="BM99" s="227" t="s">
        <v>467</v>
      </c>
    </row>
    <row r="100" s="2" customFormat="1">
      <c r="A100" s="36"/>
      <c r="B100" s="37"/>
      <c r="C100" s="38"/>
      <c r="D100" s="229" t="s">
        <v>129</v>
      </c>
      <c r="E100" s="38"/>
      <c r="F100" s="230" t="s">
        <v>468</v>
      </c>
      <c r="G100" s="38"/>
      <c r="H100" s="38"/>
      <c r="I100" s="135"/>
      <c r="J100" s="135"/>
      <c r="K100" s="38"/>
      <c r="L100" s="38"/>
      <c r="M100" s="42"/>
      <c r="N100" s="231"/>
      <c r="O100" s="232"/>
      <c r="P100" s="82"/>
      <c r="Q100" s="82"/>
      <c r="R100" s="82"/>
      <c r="S100" s="82"/>
      <c r="T100" s="82"/>
      <c r="U100" s="82"/>
      <c r="V100" s="82"/>
      <c r="W100" s="82"/>
      <c r="X100" s="83"/>
      <c r="Y100" s="36"/>
      <c r="Z100" s="36"/>
      <c r="AA100" s="36"/>
      <c r="AB100" s="36"/>
      <c r="AC100" s="36"/>
      <c r="AD100" s="36"/>
      <c r="AE100" s="36"/>
      <c r="AT100" s="15" t="s">
        <v>129</v>
      </c>
      <c r="AU100" s="15" t="s">
        <v>83</v>
      </c>
    </row>
    <row r="101" s="2" customFormat="1" ht="16.5" customHeight="1">
      <c r="A101" s="36"/>
      <c r="B101" s="37"/>
      <c r="C101" s="234" t="s">
        <v>143</v>
      </c>
      <c r="D101" s="234" t="s">
        <v>297</v>
      </c>
      <c r="E101" s="235" t="s">
        <v>469</v>
      </c>
      <c r="F101" s="236" t="s">
        <v>465</v>
      </c>
      <c r="G101" s="237" t="s">
        <v>313</v>
      </c>
      <c r="H101" s="238">
        <v>85</v>
      </c>
      <c r="I101" s="239"/>
      <c r="J101" s="239"/>
      <c r="K101" s="240">
        <f>ROUND(P101*H101,2)</f>
        <v>0</v>
      </c>
      <c r="L101" s="236" t="s">
        <v>20</v>
      </c>
      <c r="M101" s="42"/>
      <c r="N101" s="241" t="s">
        <v>20</v>
      </c>
      <c r="O101" s="223" t="s">
        <v>42</v>
      </c>
      <c r="P101" s="224">
        <f>I101+J101</f>
        <v>0</v>
      </c>
      <c r="Q101" s="224">
        <f>ROUND(I101*H101,2)</f>
        <v>0</v>
      </c>
      <c r="R101" s="224">
        <f>ROUND(J101*H101,2)</f>
        <v>0</v>
      </c>
      <c r="S101" s="82"/>
      <c r="T101" s="225">
        <f>S101*H101</f>
        <v>0</v>
      </c>
      <c r="U101" s="225">
        <v>0</v>
      </c>
      <c r="V101" s="225">
        <f>U101*H101</f>
        <v>0</v>
      </c>
      <c r="W101" s="225">
        <v>0</v>
      </c>
      <c r="X101" s="226">
        <f>W101*H101</f>
        <v>0</v>
      </c>
      <c r="Y101" s="36"/>
      <c r="Z101" s="36"/>
      <c r="AA101" s="36"/>
      <c r="AB101" s="36"/>
      <c r="AC101" s="36"/>
      <c r="AD101" s="36"/>
      <c r="AE101" s="36"/>
      <c r="AR101" s="227" t="s">
        <v>447</v>
      </c>
      <c r="AT101" s="227" t="s">
        <v>297</v>
      </c>
      <c r="AU101" s="227" t="s">
        <v>83</v>
      </c>
      <c r="AY101" s="15" t="s">
        <v>122</v>
      </c>
      <c r="BE101" s="228">
        <f>IF(O101="základní",K101,0)</f>
        <v>0</v>
      </c>
      <c r="BF101" s="228">
        <f>IF(O101="snížená",K101,0)</f>
        <v>0</v>
      </c>
      <c r="BG101" s="228">
        <f>IF(O101="zákl. přenesená",K101,0)</f>
        <v>0</v>
      </c>
      <c r="BH101" s="228">
        <f>IF(O101="sníž. přenesená",K101,0)</f>
        <v>0</v>
      </c>
      <c r="BI101" s="228">
        <f>IF(O101="nulová",K101,0)</f>
        <v>0</v>
      </c>
      <c r="BJ101" s="15" t="s">
        <v>81</v>
      </c>
      <c r="BK101" s="228">
        <f>ROUND(P101*H101,2)</f>
        <v>0</v>
      </c>
      <c r="BL101" s="15" t="s">
        <v>447</v>
      </c>
      <c r="BM101" s="227" t="s">
        <v>470</v>
      </c>
    </row>
    <row r="102" s="2" customFormat="1">
      <c r="A102" s="36"/>
      <c r="B102" s="37"/>
      <c r="C102" s="38"/>
      <c r="D102" s="229" t="s">
        <v>129</v>
      </c>
      <c r="E102" s="38"/>
      <c r="F102" s="230" t="s">
        <v>471</v>
      </c>
      <c r="G102" s="38"/>
      <c r="H102" s="38"/>
      <c r="I102" s="135"/>
      <c r="J102" s="135"/>
      <c r="K102" s="38"/>
      <c r="L102" s="38"/>
      <c r="M102" s="42"/>
      <c r="N102" s="242"/>
      <c r="O102" s="243"/>
      <c r="P102" s="244"/>
      <c r="Q102" s="244"/>
      <c r="R102" s="244"/>
      <c r="S102" s="244"/>
      <c r="T102" s="244"/>
      <c r="U102" s="244"/>
      <c r="V102" s="244"/>
      <c r="W102" s="244"/>
      <c r="X102" s="245"/>
      <c r="Y102" s="36"/>
      <c r="Z102" s="36"/>
      <c r="AA102" s="36"/>
      <c r="AB102" s="36"/>
      <c r="AC102" s="36"/>
      <c r="AD102" s="36"/>
      <c r="AE102" s="36"/>
      <c r="AT102" s="15" t="s">
        <v>129</v>
      </c>
      <c r="AU102" s="15" t="s">
        <v>83</v>
      </c>
    </row>
    <row r="103" s="2" customFormat="1" ht="6.96" customHeight="1">
      <c r="A103" s="36"/>
      <c r="B103" s="57"/>
      <c r="C103" s="58"/>
      <c r="D103" s="58"/>
      <c r="E103" s="58"/>
      <c r="F103" s="58"/>
      <c r="G103" s="58"/>
      <c r="H103" s="58"/>
      <c r="I103" s="166"/>
      <c r="J103" s="166"/>
      <c r="K103" s="58"/>
      <c r="L103" s="58"/>
      <c r="M103" s="42"/>
      <c r="N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</sheetData>
  <sheetProtection sheet="1" autoFilter="0" formatColumns="0" formatRows="0" objects="1" scenarios="1" spinCount="100000" saltValue="jj+0ZjlzN6Y711EgOVYIGm8yBdlfGlwdEjr07rBigf6OD4B9wTUNnSBK7H1xjF4rb0rRUJjYxmK8TdSA1MdOtQ==" hashValue="JbSGGrn395Hy7VKAe3LJyisGxrTVSMsiqy7lBiu076pJA67m2L0I5PgwqpvWOenQNGmjuSHOoSbWE7wsPG0DiA==" algorithmName="SHA-512" password="CC35"/>
  <autoFilter ref="C84:L102"/>
  <mergeCells count="9">
    <mergeCell ref="E7:H7"/>
    <mergeCell ref="E9:H9"/>
    <mergeCell ref="E18:H18"/>
    <mergeCell ref="E27:H27"/>
    <mergeCell ref="E50:H50"/>
    <mergeCell ref="E52:H52"/>
    <mergeCell ref="E75:H75"/>
    <mergeCell ref="E77:H77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33" style="255" customWidth="1"/>
    <col min="2" max="2" width="1.664063" style="255" customWidth="1"/>
    <col min="3" max="4" width="5" style="255" customWidth="1"/>
    <col min="5" max="5" width="11.67" style="255" customWidth="1"/>
    <col min="6" max="6" width="9.17" style="255" customWidth="1"/>
    <col min="7" max="7" width="5" style="255" customWidth="1"/>
    <col min="8" max="8" width="77.83" style="255" customWidth="1"/>
    <col min="9" max="10" width="20" style="255" customWidth="1"/>
    <col min="11" max="11" width="1.664063" style="255" customWidth="1"/>
  </cols>
  <sheetData>
    <row r="1" s="1" customFormat="1" ht="37.5" customHeight="1"/>
    <row r="2" s="1" customFormat="1" ht="7.5" customHeight="1">
      <c r="B2" s="256"/>
      <c r="C2" s="257"/>
      <c r="D2" s="257"/>
      <c r="E2" s="257"/>
      <c r="F2" s="257"/>
      <c r="G2" s="257"/>
      <c r="H2" s="257"/>
      <c r="I2" s="257"/>
      <c r="J2" s="257"/>
      <c r="K2" s="258"/>
    </row>
    <row r="3" s="13" customFormat="1" ht="45" customHeight="1">
      <c r="B3" s="259"/>
      <c r="C3" s="260" t="s">
        <v>472</v>
      </c>
      <c r="D3" s="260"/>
      <c r="E3" s="260"/>
      <c r="F3" s="260"/>
      <c r="G3" s="260"/>
      <c r="H3" s="260"/>
      <c r="I3" s="260"/>
      <c r="J3" s="260"/>
      <c r="K3" s="261"/>
    </row>
    <row r="4" s="1" customFormat="1" ht="25.5" customHeight="1">
      <c r="B4" s="262"/>
      <c r="C4" s="263" t="s">
        <v>473</v>
      </c>
      <c r="D4" s="263"/>
      <c r="E4" s="263"/>
      <c r="F4" s="263"/>
      <c r="G4" s="263"/>
      <c r="H4" s="263"/>
      <c r="I4" s="263"/>
      <c r="J4" s="263"/>
      <c r="K4" s="264"/>
    </row>
    <row r="5" s="1" customFormat="1" ht="5.25" customHeight="1">
      <c r="B5" s="262"/>
      <c r="C5" s="265"/>
      <c r="D5" s="265"/>
      <c r="E5" s="265"/>
      <c r="F5" s="265"/>
      <c r="G5" s="265"/>
      <c r="H5" s="265"/>
      <c r="I5" s="265"/>
      <c r="J5" s="265"/>
      <c r="K5" s="264"/>
    </row>
    <row r="6" s="1" customFormat="1" ht="15" customHeight="1">
      <c r="B6" s="262"/>
      <c r="C6" s="266" t="s">
        <v>474</v>
      </c>
      <c r="D6" s="266"/>
      <c r="E6" s="266"/>
      <c r="F6" s="266"/>
      <c r="G6" s="266"/>
      <c r="H6" s="266"/>
      <c r="I6" s="266"/>
      <c r="J6" s="266"/>
      <c r="K6" s="264"/>
    </row>
    <row r="7" s="1" customFormat="1" ht="15" customHeight="1">
      <c r="B7" s="267"/>
      <c r="C7" s="266" t="s">
        <v>475</v>
      </c>
      <c r="D7" s="266"/>
      <c r="E7" s="266"/>
      <c r="F7" s="266"/>
      <c r="G7" s="266"/>
      <c r="H7" s="266"/>
      <c r="I7" s="266"/>
      <c r="J7" s="266"/>
      <c r="K7" s="264"/>
    </row>
    <row r="8" s="1" customFormat="1" ht="12.75" customHeight="1">
      <c r="B8" s="267"/>
      <c r="C8" s="266"/>
      <c r="D8" s="266"/>
      <c r="E8" s="266"/>
      <c r="F8" s="266"/>
      <c r="G8" s="266"/>
      <c r="H8" s="266"/>
      <c r="I8" s="266"/>
      <c r="J8" s="266"/>
      <c r="K8" s="264"/>
    </row>
    <row r="9" s="1" customFormat="1" ht="15" customHeight="1">
      <c r="B9" s="267"/>
      <c r="C9" s="266" t="s">
        <v>476</v>
      </c>
      <c r="D9" s="266"/>
      <c r="E9" s="266"/>
      <c r="F9" s="266"/>
      <c r="G9" s="266"/>
      <c r="H9" s="266"/>
      <c r="I9" s="266"/>
      <c r="J9" s="266"/>
      <c r="K9" s="264"/>
    </row>
    <row r="10" s="1" customFormat="1" ht="15" customHeight="1">
      <c r="B10" s="267"/>
      <c r="C10" s="266"/>
      <c r="D10" s="266" t="s">
        <v>477</v>
      </c>
      <c r="E10" s="266"/>
      <c r="F10" s="266"/>
      <c r="G10" s="266"/>
      <c r="H10" s="266"/>
      <c r="I10" s="266"/>
      <c r="J10" s="266"/>
      <c r="K10" s="264"/>
    </row>
    <row r="11" s="1" customFormat="1" ht="15" customHeight="1">
      <c r="B11" s="267"/>
      <c r="C11" s="268"/>
      <c r="D11" s="266" t="s">
        <v>478</v>
      </c>
      <c r="E11" s="266"/>
      <c r="F11" s="266"/>
      <c r="G11" s="266"/>
      <c r="H11" s="266"/>
      <c r="I11" s="266"/>
      <c r="J11" s="266"/>
      <c r="K11" s="264"/>
    </row>
    <row r="12" s="1" customFormat="1" ht="15" customHeight="1">
      <c r="B12" s="267"/>
      <c r="C12" s="268"/>
      <c r="D12" s="266"/>
      <c r="E12" s="266"/>
      <c r="F12" s="266"/>
      <c r="G12" s="266"/>
      <c r="H12" s="266"/>
      <c r="I12" s="266"/>
      <c r="J12" s="266"/>
      <c r="K12" s="264"/>
    </row>
    <row r="13" s="1" customFormat="1" ht="15" customHeight="1">
      <c r="B13" s="267"/>
      <c r="C13" s="268"/>
      <c r="D13" s="269" t="s">
        <v>479</v>
      </c>
      <c r="E13" s="266"/>
      <c r="F13" s="266"/>
      <c r="G13" s="266"/>
      <c r="H13" s="266"/>
      <c r="I13" s="266"/>
      <c r="J13" s="266"/>
      <c r="K13" s="264"/>
    </row>
    <row r="14" s="1" customFormat="1" ht="12.75" customHeight="1">
      <c r="B14" s="267"/>
      <c r="C14" s="268"/>
      <c r="D14" s="268"/>
      <c r="E14" s="268"/>
      <c r="F14" s="268"/>
      <c r="G14" s="268"/>
      <c r="H14" s="268"/>
      <c r="I14" s="268"/>
      <c r="J14" s="268"/>
      <c r="K14" s="264"/>
    </row>
    <row r="15" s="1" customFormat="1" ht="15" customHeight="1">
      <c r="B15" s="267"/>
      <c r="C15" s="268"/>
      <c r="D15" s="266" t="s">
        <v>480</v>
      </c>
      <c r="E15" s="266"/>
      <c r="F15" s="266"/>
      <c r="G15" s="266"/>
      <c r="H15" s="266"/>
      <c r="I15" s="266"/>
      <c r="J15" s="266"/>
      <c r="K15" s="264"/>
    </row>
    <row r="16" s="1" customFormat="1" ht="15" customHeight="1">
      <c r="B16" s="267"/>
      <c r="C16" s="268"/>
      <c r="D16" s="266" t="s">
        <v>481</v>
      </c>
      <c r="E16" s="266"/>
      <c r="F16" s="266"/>
      <c r="G16" s="266"/>
      <c r="H16" s="266"/>
      <c r="I16" s="266"/>
      <c r="J16" s="266"/>
      <c r="K16" s="264"/>
    </row>
    <row r="17" s="1" customFormat="1" ht="15" customHeight="1">
      <c r="B17" s="267"/>
      <c r="C17" s="268"/>
      <c r="D17" s="266" t="s">
        <v>482</v>
      </c>
      <c r="E17" s="266"/>
      <c r="F17" s="266"/>
      <c r="G17" s="266"/>
      <c r="H17" s="266"/>
      <c r="I17" s="266"/>
      <c r="J17" s="266"/>
      <c r="K17" s="264"/>
    </row>
    <row r="18" s="1" customFormat="1" ht="15" customHeight="1">
      <c r="B18" s="267"/>
      <c r="C18" s="268"/>
      <c r="D18" s="268"/>
      <c r="E18" s="270" t="s">
        <v>483</v>
      </c>
      <c r="F18" s="266" t="s">
        <v>484</v>
      </c>
      <c r="G18" s="266"/>
      <c r="H18" s="266"/>
      <c r="I18" s="266"/>
      <c r="J18" s="266"/>
      <c r="K18" s="264"/>
    </row>
    <row r="19" s="1" customFormat="1" ht="15" customHeight="1">
      <c r="B19" s="267"/>
      <c r="C19" s="268"/>
      <c r="D19" s="268"/>
      <c r="E19" s="270" t="s">
        <v>485</v>
      </c>
      <c r="F19" s="266" t="s">
        <v>486</v>
      </c>
      <c r="G19" s="266"/>
      <c r="H19" s="266"/>
      <c r="I19" s="266"/>
      <c r="J19" s="266"/>
      <c r="K19" s="264"/>
    </row>
    <row r="20" s="1" customFormat="1" ht="15" customHeight="1">
      <c r="B20" s="267"/>
      <c r="C20" s="268"/>
      <c r="D20" s="268"/>
      <c r="E20" s="270" t="s">
        <v>80</v>
      </c>
      <c r="F20" s="266" t="s">
        <v>487</v>
      </c>
      <c r="G20" s="266"/>
      <c r="H20" s="266"/>
      <c r="I20" s="266"/>
      <c r="J20" s="266"/>
      <c r="K20" s="264"/>
    </row>
    <row r="21" s="1" customFormat="1" ht="15" customHeight="1">
      <c r="B21" s="267"/>
      <c r="C21" s="268"/>
      <c r="D21" s="268"/>
      <c r="E21" s="270" t="s">
        <v>87</v>
      </c>
      <c r="F21" s="266" t="s">
        <v>488</v>
      </c>
      <c r="G21" s="266"/>
      <c r="H21" s="266"/>
      <c r="I21" s="266"/>
      <c r="J21" s="266"/>
      <c r="K21" s="264"/>
    </row>
    <row r="22" s="1" customFormat="1" ht="15" customHeight="1">
      <c r="B22" s="267"/>
      <c r="C22" s="268"/>
      <c r="D22" s="268"/>
      <c r="E22" s="270" t="s">
        <v>119</v>
      </c>
      <c r="F22" s="266" t="s">
        <v>120</v>
      </c>
      <c r="G22" s="266"/>
      <c r="H22" s="266"/>
      <c r="I22" s="266"/>
      <c r="J22" s="266"/>
      <c r="K22" s="264"/>
    </row>
    <row r="23" s="1" customFormat="1" ht="15" customHeight="1">
      <c r="B23" s="267"/>
      <c r="C23" s="268"/>
      <c r="D23" s="268"/>
      <c r="E23" s="270" t="s">
        <v>489</v>
      </c>
      <c r="F23" s="266" t="s">
        <v>490</v>
      </c>
      <c r="G23" s="266"/>
      <c r="H23" s="266"/>
      <c r="I23" s="266"/>
      <c r="J23" s="266"/>
      <c r="K23" s="264"/>
    </row>
    <row r="24" s="1" customFormat="1" ht="12.75" customHeight="1">
      <c r="B24" s="267"/>
      <c r="C24" s="268"/>
      <c r="D24" s="268"/>
      <c r="E24" s="268"/>
      <c r="F24" s="268"/>
      <c r="G24" s="268"/>
      <c r="H24" s="268"/>
      <c r="I24" s="268"/>
      <c r="J24" s="268"/>
      <c r="K24" s="264"/>
    </row>
    <row r="25" s="1" customFormat="1" ht="15" customHeight="1">
      <c r="B25" s="267"/>
      <c r="C25" s="266" t="s">
        <v>491</v>
      </c>
      <c r="D25" s="266"/>
      <c r="E25" s="266"/>
      <c r="F25" s="266"/>
      <c r="G25" s="266"/>
      <c r="H25" s="266"/>
      <c r="I25" s="266"/>
      <c r="J25" s="266"/>
      <c r="K25" s="264"/>
    </row>
    <row r="26" s="1" customFormat="1" ht="15" customHeight="1">
      <c r="B26" s="267"/>
      <c r="C26" s="266" t="s">
        <v>492</v>
      </c>
      <c r="D26" s="266"/>
      <c r="E26" s="266"/>
      <c r="F26" s="266"/>
      <c r="G26" s="266"/>
      <c r="H26" s="266"/>
      <c r="I26" s="266"/>
      <c r="J26" s="266"/>
      <c r="K26" s="264"/>
    </row>
    <row r="27" s="1" customFormat="1" ht="15" customHeight="1">
      <c r="B27" s="267"/>
      <c r="C27" s="266"/>
      <c r="D27" s="266" t="s">
        <v>493</v>
      </c>
      <c r="E27" s="266"/>
      <c r="F27" s="266"/>
      <c r="G27" s="266"/>
      <c r="H27" s="266"/>
      <c r="I27" s="266"/>
      <c r="J27" s="266"/>
      <c r="K27" s="264"/>
    </row>
    <row r="28" s="1" customFormat="1" ht="15" customHeight="1">
      <c r="B28" s="267"/>
      <c r="C28" s="268"/>
      <c r="D28" s="266" t="s">
        <v>494</v>
      </c>
      <c r="E28" s="266"/>
      <c r="F28" s="266"/>
      <c r="G28" s="266"/>
      <c r="H28" s="266"/>
      <c r="I28" s="266"/>
      <c r="J28" s="266"/>
      <c r="K28" s="264"/>
    </row>
    <row r="29" s="1" customFormat="1" ht="12.75" customHeight="1">
      <c r="B29" s="267"/>
      <c r="C29" s="268"/>
      <c r="D29" s="268"/>
      <c r="E29" s="268"/>
      <c r="F29" s="268"/>
      <c r="G29" s="268"/>
      <c r="H29" s="268"/>
      <c r="I29" s="268"/>
      <c r="J29" s="268"/>
      <c r="K29" s="264"/>
    </row>
    <row r="30" s="1" customFormat="1" ht="15" customHeight="1">
      <c r="B30" s="267"/>
      <c r="C30" s="268"/>
      <c r="D30" s="266" t="s">
        <v>495</v>
      </c>
      <c r="E30" s="266"/>
      <c r="F30" s="266"/>
      <c r="G30" s="266"/>
      <c r="H30" s="266"/>
      <c r="I30" s="266"/>
      <c r="J30" s="266"/>
      <c r="K30" s="264"/>
    </row>
    <row r="31" s="1" customFormat="1" ht="15" customHeight="1">
      <c r="B31" s="267"/>
      <c r="C31" s="268"/>
      <c r="D31" s="266" t="s">
        <v>496</v>
      </c>
      <c r="E31" s="266"/>
      <c r="F31" s="266"/>
      <c r="G31" s="266"/>
      <c r="H31" s="266"/>
      <c r="I31" s="266"/>
      <c r="J31" s="266"/>
      <c r="K31" s="264"/>
    </row>
    <row r="32" s="1" customFormat="1" ht="12.75" customHeight="1">
      <c r="B32" s="267"/>
      <c r="C32" s="268"/>
      <c r="D32" s="268"/>
      <c r="E32" s="268"/>
      <c r="F32" s="268"/>
      <c r="G32" s="268"/>
      <c r="H32" s="268"/>
      <c r="I32" s="268"/>
      <c r="J32" s="268"/>
      <c r="K32" s="264"/>
    </row>
    <row r="33" s="1" customFormat="1" ht="15" customHeight="1">
      <c r="B33" s="267"/>
      <c r="C33" s="268"/>
      <c r="D33" s="266" t="s">
        <v>497</v>
      </c>
      <c r="E33" s="266"/>
      <c r="F33" s="266"/>
      <c r="G33" s="266"/>
      <c r="H33" s="266"/>
      <c r="I33" s="266"/>
      <c r="J33" s="266"/>
      <c r="K33" s="264"/>
    </row>
    <row r="34" s="1" customFormat="1" ht="15" customHeight="1">
      <c r="B34" s="267"/>
      <c r="C34" s="268"/>
      <c r="D34" s="266" t="s">
        <v>498</v>
      </c>
      <c r="E34" s="266"/>
      <c r="F34" s="266"/>
      <c r="G34" s="266"/>
      <c r="H34" s="266"/>
      <c r="I34" s="266"/>
      <c r="J34" s="266"/>
      <c r="K34" s="264"/>
    </row>
    <row r="35" s="1" customFormat="1" ht="15" customHeight="1">
      <c r="B35" s="267"/>
      <c r="C35" s="268"/>
      <c r="D35" s="266" t="s">
        <v>499</v>
      </c>
      <c r="E35" s="266"/>
      <c r="F35" s="266"/>
      <c r="G35" s="266"/>
      <c r="H35" s="266"/>
      <c r="I35" s="266"/>
      <c r="J35" s="266"/>
      <c r="K35" s="264"/>
    </row>
    <row r="36" s="1" customFormat="1" ht="15" customHeight="1">
      <c r="B36" s="267"/>
      <c r="C36" s="268"/>
      <c r="D36" s="266"/>
      <c r="E36" s="269" t="s">
        <v>103</v>
      </c>
      <c r="F36" s="266"/>
      <c r="G36" s="266" t="s">
        <v>500</v>
      </c>
      <c r="H36" s="266"/>
      <c r="I36" s="266"/>
      <c r="J36" s="266"/>
      <c r="K36" s="264"/>
    </row>
    <row r="37" s="1" customFormat="1" ht="30.75" customHeight="1">
      <c r="B37" s="267"/>
      <c r="C37" s="268"/>
      <c r="D37" s="266"/>
      <c r="E37" s="269" t="s">
        <v>501</v>
      </c>
      <c r="F37" s="266"/>
      <c r="G37" s="266" t="s">
        <v>502</v>
      </c>
      <c r="H37" s="266"/>
      <c r="I37" s="266"/>
      <c r="J37" s="266"/>
      <c r="K37" s="264"/>
    </row>
    <row r="38" s="1" customFormat="1" ht="15" customHeight="1">
      <c r="B38" s="267"/>
      <c r="C38" s="268"/>
      <c r="D38" s="266"/>
      <c r="E38" s="269" t="s">
        <v>52</v>
      </c>
      <c r="F38" s="266"/>
      <c r="G38" s="266" t="s">
        <v>503</v>
      </c>
      <c r="H38" s="266"/>
      <c r="I38" s="266"/>
      <c r="J38" s="266"/>
      <c r="K38" s="264"/>
    </row>
    <row r="39" s="1" customFormat="1" ht="15" customHeight="1">
      <c r="B39" s="267"/>
      <c r="C39" s="268"/>
      <c r="D39" s="266"/>
      <c r="E39" s="269" t="s">
        <v>53</v>
      </c>
      <c r="F39" s="266"/>
      <c r="G39" s="266" t="s">
        <v>504</v>
      </c>
      <c r="H39" s="266"/>
      <c r="I39" s="266"/>
      <c r="J39" s="266"/>
      <c r="K39" s="264"/>
    </row>
    <row r="40" s="1" customFormat="1" ht="15" customHeight="1">
      <c r="B40" s="267"/>
      <c r="C40" s="268"/>
      <c r="D40" s="266"/>
      <c r="E40" s="269" t="s">
        <v>104</v>
      </c>
      <c r="F40" s="266"/>
      <c r="G40" s="266" t="s">
        <v>505</v>
      </c>
      <c r="H40" s="266"/>
      <c r="I40" s="266"/>
      <c r="J40" s="266"/>
      <c r="K40" s="264"/>
    </row>
    <row r="41" s="1" customFormat="1" ht="15" customHeight="1">
      <c r="B41" s="267"/>
      <c r="C41" s="268"/>
      <c r="D41" s="266"/>
      <c r="E41" s="269" t="s">
        <v>105</v>
      </c>
      <c r="F41" s="266"/>
      <c r="G41" s="266" t="s">
        <v>506</v>
      </c>
      <c r="H41" s="266"/>
      <c r="I41" s="266"/>
      <c r="J41" s="266"/>
      <c r="K41" s="264"/>
    </row>
    <row r="42" s="1" customFormat="1" ht="15" customHeight="1">
      <c r="B42" s="267"/>
      <c r="C42" s="268"/>
      <c r="D42" s="266"/>
      <c r="E42" s="269" t="s">
        <v>507</v>
      </c>
      <c r="F42" s="266"/>
      <c r="G42" s="266" t="s">
        <v>508</v>
      </c>
      <c r="H42" s="266"/>
      <c r="I42" s="266"/>
      <c r="J42" s="266"/>
      <c r="K42" s="264"/>
    </row>
    <row r="43" s="1" customFormat="1" ht="15" customHeight="1">
      <c r="B43" s="267"/>
      <c r="C43" s="268"/>
      <c r="D43" s="266"/>
      <c r="E43" s="269"/>
      <c r="F43" s="266"/>
      <c r="G43" s="266" t="s">
        <v>509</v>
      </c>
      <c r="H43" s="266"/>
      <c r="I43" s="266"/>
      <c r="J43" s="266"/>
      <c r="K43" s="264"/>
    </row>
    <row r="44" s="1" customFormat="1" ht="15" customHeight="1">
      <c r="B44" s="267"/>
      <c r="C44" s="268"/>
      <c r="D44" s="266"/>
      <c r="E44" s="269" t="s">
        <v>510</v>
      </c>
      <c r="F44" s="266"/>
      <c r="G44" s="266" t="s">
        <v>511</v>
      </c>
      <c r="H44" s="266"/>
      <c r="I44" s="266"/>
      <c r="J44" s="266"/>
      <c r="K44" s="264"/>
    </row>
    <row r="45" s="1" customFormat="1" ht="15" customHeight="1">
      <c r="B45" s="267"/>
      <c r="C45" s="268"/>
      <c r="D45" s="266"/>
      <c r="E45" s="269" t="s">
        <v>108</v>
      </c>
      <c r="F45" s="266"/>
      <c r="G45" s="266" t="s">
        <v>512</v>
      </c>
      <c r="H45" s="266"/>
      <c r="I45" s="266"/>
      <c r="J45" s="266"/>
      <c r="K45" s="264"/>
    </row>
    <row r="46" s="1" customFormat="1" ht="12.75" customHeight="1">
      <c r="B46" s="267"/>
      <c r="C46" s="268"/>
      <c r="D46" s="266"/>
      <c r="E46" s="266"/>
      <c r="F46" s="266"/>
      <c r="G46" s="266"/>
      <c r="H46" s="266"/>
      <c r="I46" s="266"/>
      <c r="J46" s="266"/>
      <c r="K46" s="264"/>
    </row>
    <row r="47" s="1" customFormat="1" ht="15" customHeight="1">
      <c r="B47" s="267"/>
      <c r="C47" s="268"/>
      <c r="D47" s="266" t="s">
        <v>513</v>
      </c>
      <c r="E47" s="266"/>
      <c r="F47" s="266"/>
      <c r="G47" s="266"/>
      <c r="H47" s="266"/>
      <c r="I47" s="266"/>
      <c r="J47" s="266"/>
      <c r="K47" s="264"/>
    </row>
    <row r="48" s="1" customFormat="1" ht="15" customHeight="1">
      <c r="B48" s="267"/>
      <c r="C48" s="268"/>
      <c r="D48" s="268"/>
      <c r="E48" s="266" t="s">
        <v>514</v>
      </c>
      <c r="F48" s="266"/>
      <c r="G48" s="266"/>
      <c r="H48" s="266"/>
      <c r="I48" s="266"/>
      <c r="J48" s="266"/>
      <c r="K48" s="264"/>
    </row>
    <row r="49" s="1" customFormat="1" ht="15" customHeight="1">
      <c r="B49" s="267"/>
      <c r="C49" s="268"/>
      <c r="D49" s="268"/>
      <c r="E49" s="266" t="s">
        <v>515</v>
      </c>
      <c r="F49" s="266"/>
      <c r="G49" s="266"/>
      <c r="H49" s="266"/>
      <c r="I49" s="266"/>
      <c r="J49" s="266"/>
      <c r="K49" s="264"/>
    </row>
    <row r="50" s="1" customFormat="1" ht="15" customHeight="1">
      <c r="B50" s="267"/>
      <c r="C50" s="268"/>
      <c r="D50" s="268"/>
      <c r="E50" s="266" t="s">
        <v>516</v>
      </c>
      <c r="F50" s="266"/>
      <c r="G50" s="266"/>
      <c r="H50" s="266"/>
      <c r="I50" s="266"/>
      <c r="J50" s="266"/>
      <c r="K50" s="264"/>
    </row>
    <row r="51" s="1" customFormat="1" ht="15" customHeight="1">
      <c r="B51" s="267"/>
      <c r="C51" s="268"/>
      <c r="D51" s="266" t="s">
        <v>517</v>
      </c>
      <c r="E51" s="266"/>
      <c r="F51" s="266"/>
      <c r="G51" s="266"/>
      <c r="H51" s="266"/>
      <c r="I51" s="266"/>
      <c r="J51" s="266"/>
      <c r="K51" s="264"/>
    </row>
    <row r="52" s="1" customFormat="1" ht="25.5" customHeight="1">
      <c r="B52" s="262"/>
      <c r="C52" s="263" t="s">
        <v>518</v>
      </c>
      <c r="D52" s="263"/>
      <c r="E52" s="263"/>
      <c r="F52" s="263"/>
      <c r="G52" s="263"/>
      <c r="H52" s="263"/>
      <c r="I52" s="263"/>
      <c r="J52" s="263"/>
      <c r="K52" s="264"/>
    </row>
    <row r="53" s="1" customFormat="1" ht="5.25" customHeight="1">
      <c r="B53" s="262"/>
      <c r="C53" s="265"/>
      <c r="D53" s="265"/>
      <c r="E53" s="265"/>
      <c r="F53" s="265"/>
      <c r="G53" s="265"/>
      <c r="H53" s="265"/>
      <c r="I53" s="265"/>
      <c r="J53" s="265"/>
      <c r="K53" s="264"/>
    </row>
    <row r="54" s="1" customFormat="1" ht="15" customHeight="1">
      <c r="B54" s="262"/>
      <c r="C54" s="266" t="s">
        <v>519</v>
      </c>
      <c r="D54" s="266"/>
      <c r="E54" s="266"/>
      <c r="F54" s="266"/>
      <c r="G54" s="266"/>
      <c r="H54" s="266"/>
      <c r="I54" s="266"/>
      <c r="J54" s="266"/>
      <c r="K54" s="264"/>
    </row>
    <row r="55" s="1" customFormat="1" ht="15" customHeight="1">
      <c r="B55" s="262"/>
      <c r="C55" s="266" t="s">
        <v>520</v>
      </c>
      <c r="D55" s="266"/>
      <c r="E55" s="266"/>
      <c r="F55" s="266"/>
      <c r="G55" s="266"/>
      <c r="H55" s="266"/>
      <c r="I55" s="266"/>
      <c r="J55" s="266"/>
      <c r="K55" s="264"/>
    </row>
    <row r="56" s="1" customFormat="1" ht="12.75" customHeight="1">
      <c r="B56" s="262"/>
      <c r="C56" s="266"/>
      <c r="D56" s="266"/>
      <c r="E56" s="266"/>
      <c r="F56" s="266"/>
      <c r="G56" s="266"/>
      <c r="H56" s="266"/>
      <c r="I56" s="266"/>
      <c r="J56" s="266"/>
      <c r="K56" s="264"/>
    </row>
    <row r="57" s="1" customFormat="1" ht="15" customHeight="1">
      <c r="B57" s="262"/>
      <c r="C57" s="266" t="s">
        <v>521</v>
      </c>
      <c r="D57" s="266"/>
      <c r="E57" s="266"/>
      <c r="F57" s="266"/>
      <c r="G57" s="266"/>
      <c r="H57" s="266"/>
      <c r="I57" s="266"/>
      <c r="J57" s="266"/>
      <c r="K57" s="264"/>
    </row>
    <row r="58" s="1" customFormat="1" ht="15" customHeight="1">
      <c r="B58" s="262"/>
      <c r="C58" s="268"/>
      <c r="D58" s="266" t="s">
        <v>522</v>
      </c>
      <c r="E58" s="266"/>
      <c r="F58" s="266"/>
      <c r="G58" s="266"/>
      <c r="H58" s="266"/>
      <c r="I58" s="266"/>
      <c r="J58" s="266"/>
      <c r="K58" s="264"/>
    </row>
    <row r="59" s="1" customFormat="1" ht="15" customHeight="1">
      <c r="B59" s="262"/>
      <c r="C59" s="268"/>
      <c r="D59" s="266" t="s">
        <v>523</v>
      </c>
      <c r="E59" s="266"/>
      <c r="F59" s="266"/>
      <c r="G59" s="266"/>
      <c r="H59" s="266"/>
      <c r="I59" s="266"/>
      <c r="J59" s="266"/>
      <c r="K59" s="264"/>
    </row>
    <row r="60" s="1" customFormat="1" ht="15" customHeight="1">
      <c r="B60" s="262"/>
      <c r="C60" s="268"/>
      <c r="D60" s="266" t="s">
        <v>524</v>
      </c>
      <c r="E60" s="266"/>
      <c r="F60" s="266"/>
      <c r="G60" s="266"/>
      <c r="H60" s="266"/>
      <c r="I60" s="266"/>
      <c r="J60" s="266"/>
      <c r="K60" s="264"/>
    </row>
    <row r="61" s="1" customFormat="1" ht="15" customHeight="1">
      <c r="B61" s="262"/>
      <c r="C61" s="268"/>
      <c r="D61" s="266" t="s">
        <v>525</v>
      </c>
      <c r="E61" s="266"/>
      <c r="F61" s="266"/>
      <c r="G61" s="266"/>
      <c r="H61" s="266"/>
      <c r="I61" s="266"/>
      <c r="J61" s="266"/>
      <c r="K61" s="264"/>
    </row>
    <row r="62" s="1" customFormat="1" ht="15" customHeight="1">
      <c r="B62" s="262"/>
      <c r="C62" s="268"/>
      <c r="D62" s="271" t="s">
        <v>526</v>
      </c>
      <c r="E62" s="271"/>
      <c r="F62" s="271"/>
      <c r="G62" s="271"/>
      <c r="H62" s="271"/>
      <c r="I62" s="271"/>
      <c r="J62" s="271"/>
      <c r="K62" s="264"/>
    </row>
    <row r="63" s="1" customFormat="1" ht="15" customHeight="1">
      <c r="B63" s="262"/>
      <c r="C63" s="268"/>
      <c r="D63" s="266" t="s">
        <v>527</v>
      </c>
      <c r="E63" s="266"/>
      <c r="F63" s="266"/>
      <c r="G63" s="266"/>
      <c r="H63" s="266"/>
      <c r="I63" s="266"/>
      <c r="J63" s="266"/>
      <c r="K63" s="264"/>
    </row>
    <row r="64" s="1" customFormat="1" ht="12.75" customHeight="1">
      <c r="B64" s="262"/>
      <c r="C64" s="268"/>
      <c r="D64" s="268"/>
      <c r="E64" s="272"/>
      <c r="F64" s="268"/>
      <c r="G64" s="268"/>
      <c r="H64" s="268"/>
      <c r="I64" s="268"/>
      <c r="J64" s="268"/>
      <c r="K64" s="264"/>
    </row>
    <row r="65" s="1" customFormat="1" ht="15" customHeight="1">
      <c r="B65" s="262"/>
      <c r="C65" s="268"/>
      <c r="D65" s="266" t="s">
        <v>528</v>
      </c>
      <c r="E65" s="266"/>
      <c r="F65" s="266"/>
      <c r="G65" s="266"/>
      <c r="H65" s="266"/>
      <c r="I65" s="266"/>
      <c r="J65" s="266"/>
      <c r="K65" s="264"/>
    </row>
    <row r="66" s="1" customFormat="1" ht="15" customHeight="1">
      <c r="B66" s="262"/>
      <c r="C66" s="268"/>
      <c r="D66" s="271" t="s">
        <v>529</v>
      </c>
      <c r="E66" s="271"/>
      <c r="F66" s="271"/>
      <c r="G66" s="271"/>
      <c r="H66" s="271"/>
      <c r="I66" s="271"/>
      <c r="J66" s="271"/>
      <c r="K66" s="264"/>
    </row>
    <row r="67" s="1" customFormat="1" ht="15" customHeight="1">
      <c r="B67" s="262"/>
      <c r="C67" s="268"/>
      <c r="D67" s="266" t="s">
        <v>530</v>
      </c>
      <c r="E67" s="266"/>
      <c r="F67" s="266"/>
      <c r="G67" s="266"/>
      <c r="H67" s="266"/>
      <c r="I67" s="266"/>
      <c r="J67" s="266"/>
      <c r="K67" s="264"/>
    </row>
    <row r="68" s="1" customFormat="1" ht="15" customHeight="1">
      <c r="B68" s="262"/>
      <c r="C68" s="268"/>
      <c r="D68" s="266" t="s">
        <v>531</v>
      </c>
      <c r="E68" s="266"/>
      <c r="F68" s="266"/>
      <c r="G68" s="266"/>
      <c r="H68" s="266"/>
      <c r="I68" s="266"/>
      <c r="J68" s="266"/>
      <c r="K68" s="264"/>
    </row>
    <row r="69" s="1" customFormat="1" ht="15" customHeight="1">
      <c r="B69" s="262"/>
      <c r="C69" s="268"/>
      <c r="D69" s="266" t="s">
        <v>532</v>
      </c>
      <c r="E69" s="266"/>
      <c r="F69" s="266"/>
      <c r="G69" s="266"/>
      <c r="H69" s="266"/>
      <c r="I69" s="266"/>
      <c r="J69" s="266"/>
      <c r="K69" s="264"/>
    </row>
    <row r="70" s="1" customFormat="1" ht="15" customHeight="1">
      <c r="B70" s="262"/>
      <c r="C70" s="268"/>
      <c r="D70" s="266" t="s">
        <v>533</v>
      </c>
      <c r="E70" s="266"/>
      <c r="F70" s="266"/>
      <c r="G70" s="266"/>
      <c r="H70" s="266"/>
      <c r="I70" s="266"/>
      <c r="J70" s="266"/>
      <c r="K70" s="264"/>
    </row>
    <row r="71" s="1" customFormat="1" ht="12.75" customHeight="1">
      <c r="B71" s="273"/>
      <c r="C71" s="274"/>
      <c r="D71" s="274"/>
      <c r="E71" s="274"/>
      <c r="F71" s="274"/>
      <c r="G71" s="274"/>
      <c r="H71" s="274"/>
      <c r="I71" s="274"/>
      <c r="J71" s="274"/>
      <c r="K71" s="275"/>
    </row>
    <row r="72" s="1" customFormat="1" ht="18.75" customHeight="1">
      <c r="B72" s="276"/>
      <c r="C72" s="276"/>
      <c r="D72" s="276"/>
      <c r="E72" s="276"/>
      <c r="F72" s="276"/>
      <c r="G72" s="276"/>
      <c r="H72" s="276"/>
      <c r="I72" s="276"/>
      <c r="J72" s="276"/>
      <c r="K72" s="277"/>
    </row>
    <row r="73" s="1" customFormat="1" ht="18.75" customHeight="1">
      <c r="B73" s="277"/>
      <c r="C73" s="277"/>
      <c r="D73" s="277"/>
      <c r="E73" s="277"/>
      <c r="F73" s="277"/>
      <c r="G73" s="277"/>
      <c r="H73" s="277"/>
      <c r="I73" s="277"/>
      <c r="J73" s="277"/>
      <c r="K73" s="277"/>
    </row>
    <row r="74" s="1" customFormat="1" ht="7.5" customHeight="1">
      <c r="B74" s="278"/>
      <c r="C74" s="279"/>
      <c r="D74" s="279"/>
      <c r="E74" s="279"/>
      <c r="F74" s="279"/>
      <c r="G74" s="279"/>
      <c r="H74" s="279"/>
      <c r="I74" s="279"/>
      <c r="J74" s="279"/>
      <c r="K74" s="280"/>
    </row>
    <row r="75" s="1" customFormat="1" ht="45" customHeight="1">
      <c r="B75" s="281"/>
      <c r="C75" s="282" t="s">
        <v>534</v>
      </c>
      <c r="D75" s="282"/>
      <c r="E75" s="282"/>
      <c r="F75" s="282"/>
      <c r="G75" s="282"/>
      <c r="H75" s="282"/>
      <c r="I75" s="282"/>
      <c r="J75" s="282"/>
      <c r="K75" s="283"/>
    </row>
    <row r="76" s="1" customFormat="1" ht="17.25" customHeight="1">
      <c r="B76" s="281"/>
      <c r="C76" s="284" t="s">
        <v>535</v>
      </c>
      <c r="D76" s="284"/>
      <c r="E76" s="284"/>
      <c r="F76" s="284" t="s">
        <v>536</v>
      </c>
      <c r="G76" s="285"/>
      <c r="H76" s="284" t="s">
        <v>53</v>
      </c>
      <c r="I76" s="284" t="s">
        <v>56</v>
      </c>
      <c r="J76" s="284" t="s">
        <v>537</v>
      </c>
      <c r="K76" s="283"/>
    </row>
    <row r="77" s="1" customFormat="1" ht="17.25" customHeight="1">
      <c r="B77" s="281"/>
      <c r="C77" s="286" t="s">
        <v>538</v>
      </c>
      <c r="D77" s="286"/>
      <c r="E77" s="286"/>
      <c r="F77" s="287" t="s">
        <v>539</v>
      </c>
      <c r="G77" s="288"/>
      <c r="H77" s="286"/>
      <c r="I77" s="286"/>
      <c r="J77" s="286" t="s">
        <v>540</v>
      </c>
      <c r="K77" s="283"/>
    </row>
    <row r="78" s="1" customFormat="1" ht="5.25" customHeight="1">
      <c r="B78" s="281"/>
      <c r="C78" s="289"/>
      <c r="D78" s="289"/>
      <c r="E78" s="289"/>
      <c r="F78" s="289"/>
      <c r="G78" s="290"/>
      <c r="H78" s="289"/>
      <c r="I78" s="289"/>
      <c r="J78" s="289"/>
      <c r="K78" s="283"/>
    </row>
    <row r="79" s="1" customFormat="1" ht="15" customHeight="1">
      <c r="B79" s="281"/>
      <c r="C79" s="269" t="s">
        <v>52</v>
      </c>
      <c r="D79" s="289"/>
      <c r="E79" s="289"/>
      <c r="F79" s="291" t="s">
        <v>541</v>
      </c>
      <c r="G79" s="290"/>
      <c r="H79" s="269" t="s">
        <v>542</v>
      </c>
      <c r="I79" s="269" t="s">
        <v>543</v>
      </c>
      <c r="J79" s="269">
        <v>20</v>
      </c>
      <c r="K79" s="283"/>
    </row>
    <row r="80" s="1" customFormat="1" ht="15" customHeight="1">
      <c r="B80" s="281"/>
      <c r="C80" s="269" t="s">
        <v>544</v>
      </c>
      <c r="D80" s="269"/>
      <c r="E80" s="269"/>
      <c r="F80" s="291" t="s">
        <v>541</v>
      </c>
      <c r="G80" s="290"/>
      <c r="H80" s="269" t="s">
        <v>545</v>
      </c>
      <c r="I80" s="269" t="s">
        <v>543</v>
      </c>
      <c r="J80" s="269">
        <v>120</v>
      </c>
      <c r="K80" s="283"/>
    </row>
    <row r="81" s="1" customFormat="1" ht="15" customHeight="1">
      <c r="B81" s="292"/>
      <c r="C81" s="269" t="s">
        <v>546</v>
      </c>
      <c r="D81" s="269"/>
      <c r="E81" s="269"/>
      <c r="F81" s="291" t="s">
        <v>547</v>
      </c>
      <c r="G81" s="290"/>
      <c r="H81" s="269" t="s">
        <v>548</v>
      </c>
      <c r="I81" s="269" t="s">
        <v>543</v>
      </c>
      <c r="J81" s="269">
        <v>50</v>
      </c>
      <c r="K81" s="283"/>
    </row>
    <row r="82" s="1" customFormat="1" ht="15" customHeight="1">
      <c r="B82" s="292"/>
      <c r="C82" s="269" t="s">
        <v>549</v>
      </c>
      <c r="D82" s="269"/>
      <c r="E82" s="269"/>
      <c r="F82" s="291" t="s">
        <v>541</v>
      </c>
      <c r="G82" s="290"/>
      <c r="H82" s="269" t="s">
        <v>550</v>
      </c>
      <c r="I82" s="269" t="s">
        <v>551</v>
      </c>
      <c r="J82" s="269"/>
      <c r="K82" s="283"/>
    </row>
    <row r="83" s="1" customFormat="1" ht="15" customHeight="1">
      <c r="B83" s="292"/>
      <c r="C83" s="293" t="s">
        <v>552</v>
      </c>
      <c r="D83" s="293"/>
      <c r="E83" s="293"/>
      <c r="F83" s="294" t="s">
        <v>547</v>
      </c>
      <c r="G83" s="293"/>
      <c r="H83" s="293" t="s">
        <v>553</v>
      </c>
      <c r="I83" s="293" t="s">
        <v>543</v>
      </c>
      <c r="J83" s="293">
        <v>15</v>
      </c>
      <c r="K83" s="283"/>
    </row>
    <row r="84" s="1" customFormat="1" ht="15" customHeight="1">
      <c r="B84" s="292"/>
      <c r="C84" s="293" t="s">
        <v>554</v>
      </c>
      <c r="D84" s="293"/>
      <c r="E84" s="293"/>
      <c r="F84" s="294" t="s">
        <v>547</v>
      </c>
      <c r="G84" s="293"/>
      <c r="H84" s="293" t="s">
        <v>555</v>
      </c>
      <c r="I84" s="293" t="s">
        <v>543</v>
      </c>
      <c r="J84" s="293">
        <v>15</v>
      </c>
      <c r="K84" s="283"/>
    </row>
    <row r="85" s="1" customFormat="1" ht="15" customHeight="1">
      <c r="B85" s="292"/>
      <c r="C85" s="293" t="s">
        <v>556</v>
      </c>
      <c r="D85" s="293"/>
      <c r="E85" s="293"/>
      <c r="F85" s="294" t="s">
        <v>547</v>
      </c>
      <c r="G85" s="293"/>
      <c r="H85" s="293" t="s">
        <v>557</v>
      </c>
      <c r="I85" s="293" t="s">
        <v>543</v>
      </c>
      <c r="J85" s="293">
        <v>20</v>
      </c>
      <c r="K85" s="283"/>
    </row>
    <row r="86" s="1" customFormat="1" ht="15" customHeight="1">
      <c r="B86" s="292"/>
      <c r="C86" s="293" t="s">
        <v>558</v>
      </c>
      <c r="D86" s="293"/>
      <c r="E86" s="293"/>
      <c r="F86" s="294" t="s">
        <v>547</v>
      </c>
      <c r="G86" s="293"/>
      <c r="H86" s="293" t="s">
        <v>559</v>
      </c>
      <c r="I86" s="293" t="s">
        <v>543</v>
      </c>
      <c r="J86" s="293">
        <v>20</v>
      </c>
      <c r="K86" s="283"/>
    </row>
    <row r="87" s="1" customFormat="1" ht="15" customHeight="1">
      <c r="B87" s="292"/>
      <c r="C87" s="269" t="s">
        <v>560</v>
      </c>
      <c r="D87" s="269"/>
      <c r="E87" s="269"/>
      <c r="F87" s="291" t="s">
        <v>547</v>
      </c>
      <c r="G87" s="290"/>
      <c r="H87" s="269" t="s">
        <v>561</v>
      </c>
      <c r="I87" s="269" t="s">
        <v>543</v>
      </c>
      <c r="J87" s="269">
        <v>50</v>
      </c>
      <c r="K87" s="283"/>
    </row>
    <row r="88" s="1" customFormat="1" ht="15" customHeight="1">
      <c r="B88" s="292"/>
      <c r="C88" s="269" t="s">
        <v>562</v>
      </c>
      <c r="D88" s="269"/>
      <c r="E88" s="269"/>
      <c r="F88" s="291" t="s">
        <v>547</v>
      </c>
      <c r="G88" s="290"/>
      <c r="H88" s="269" t="s">
        <v>563</v>
      </c>
      <c r="I88" s="269" t="s">
        <v>543</v>
      </c>
      <c r="J88" s="269">
        <v>20</v>
      </c>
      <c r="K88" s="283"/>
    </row>
    <row r="89" s="1" customFormat="1" ht="15" customHeight="1">
      <c r="B89" s="292"/>
      <c r="C89" s="269" t="s">
        <v>564</v>
      </c>
      <c r="D89" s="269"/>
      <c r="E89" s="269"/>
      <c r="F89" s="291" t="s">
        <v>547</v>
      </c>
      <c r="G89" s="290"/>
      <c r="H89" s="269" t="s">
        <v>565</v>
      </c>
      <c r="I89" s="269" t="s">
        <v>543</v>
      </c>
      <c r="J89" s="269">
        <v>20</v>
      </c>
      <c r="K89" s="283"/>
    </row>
    <row r="90" s="1" customFormat="1" ht="15" customHeight="1">
      <c r="B90" s="292"/>
      <c r="C90" s="269" t="s">
        <v>566</v>
      </c>
      <c r="D90" s="269"/>
      <c r="E90" s="269"/>
      <c r="F90" s="291" t="s">
        <v>547</v>
      </c>
      <c r="G90" s="290"/>
      <c r="H90" s="269" t="s">
        <v>567</v>
      </c>
      <c r="I90" s="269" t="s">
        <v>543</v>
      </c>
      <c r="J90" s="269">
        <v>50</v>
      </c>
      <c r="K90" s="283"/>
    </row>
    <row r="91" s="1" customFormat="1" ht="15" customHeight="1">
      <c r="B91" s="292"/>
      <c r="C91" s="269" t="s">
        <v>568</v>
      </c>
      <c r="D91" s="269"/>
      <c r="E91" s="269"/>
      <c r="F91" s="291" t="s">
        <v>547</v>
      </c>
      <c r="G91" s="290"/>
      <c r="H91" s="269" t="s">
        <v>568</v>
      </c>
      <c r="I91" s="269" t="s">
        <v>543</v>
      </c>
      <c r="J91" s="269">
        <v>50</v>
      </c>
      <c r="K91" s="283"/>
    </row>
    <row r="92" s="1" customFormat="1" ht="15" customHeight="1">
      <c r="B92" s="292"/>
      <c r="C92" s="269" t="s">
        <v>569</v>
      </c>
      <c r="D92" s="269"/>
      <c r="E92" s="269"/>
      <c r="F92" s="291" t="s">
        <v>547</v>
      </c>
      <c r="G92" s="290"/>
      <c r="H92" s="269" t="s">
        <v>570</v>
      </c>
      <c r="I92" s="269" t="s">
        <v>543</v>
      </c>
      <c r="J92" s="269">
        <v>255</v>
      </c>
      <c r="K92" s="283"/>
    </row>
    <row r="93" s="1" customFormat="1" ht="15" customHeight="1">
      <c r="B93" s="292"/>
      <c r="C93" s="269" t="s">
        <v>571</v>
      </c>
      <c r="D93" s="269"/>
      <c r="E93" s="269"/>
      <c r="F93" s="291" t="s">
        <v>541</v>
      </c>
      <c r="G93" s="290"/>
      <c r="H93" s="269" t="s">
        <v>572</v>
      </c>
      <c r="I93" s="269" t="s">
        <v>573</v>
      </c>
      <c r="J93" s="269"/>
      <c r="K93" s="283"/>
    </row>
    <row r="94" s="1" customFormat="1" ht="15" customHeight="1">
      <c r="B94" s="292"/>
      <c r="C94" s="269" t="s">
        <v>574</v>
      </c>
      <c r="D94" s="269"/>
      <c r="E94" s="269"/>
      <c r="F94" s="291" t="s">
        <v>541</v>
      </c>
      <c r="G94" s="290"/>
      <c r="H94" s="269" t="s">
        <v>575</v>
      </c>
      <c r="I94" s="269" t="s">
        <v>576</v>
      </c>
      <c r="J94" s="269"/>
      <c r="K94" s="283"/>
    </row>
    <row r="95" s="1" customFormat="1" ht="15" customHeight="1">
      <c r="B95" s="292"/>
      <c r="C95" s="269" t="s">
        <v>577</v>
      </c>
      <c r="D95" s="269"/>
      <c r="E95" s="269"/>
      <c r="F95" s="291" t="s">
        <v>541</v>
      </c>
      <c r="G95" s="290"/>
      <c r="H95" s="269" t="s">
        <v>577</v>
      </c>
      <c r="I95" s="269" t="s">
        <v>576</v>
      </c>
      <c r="J95" s="269"/>
      <c r="K95" s="283"/>
    </row>
    <row r="96" s="1" customFormat="1" ht="15" customHeight="1">
      <c r="B96" s="292"/>
      <c r="C96" s="269" t="s">
        <v>37</v>
      </c>
      <c r="D96" s="269"/>
      <c r="E96" s="269"/>
      <c r="F96" s="291" t="s">
        <v>541</v>
      </c>
      <c r="G96" s="290"/>
      <c r="H96" s="269" t="s">
        <v>578</v>
      </c>
      <c r="I96" s="269" t="s">
        <v>576</v>
      </c>
      <c r="J96" s="269"/>
      <c r="K96" s="283"/>
    </row>
    <row r="97" s="1" customFormat="1" ht="15" customHeight="1">
      <c r="B97" s="292"/>
      <c r="C97" s="269" t="s">
        <v>47</v>
      </c>
      <c r="D97" s="269"/>
      <c r="E97" s="269"/>
      <c r="F97" s="291" t="s">
        <v>541</v>
      </c>
      <c r="G97" s="290"/>
      <c r="H97" s="269" t="s">
        <v>579</v>
      </c>
      <c r="I97" s="269" t="s">
        <v>576</v>
      </c>
      <c r="J97" s="269"/>
      <c r="K97" s="283"/>
    </row>
    <row r="98" s="1" customFormat="1" ht="15" customHeight="1">
      <c r="B98" s="295"/>
      <c r="C98" s="296"/>
      <c r="D98" s="296"/>
      <c r="E98" s="296"/>
      <c r="F98" s="296"/>
      <c r="G98" s="296"/>
      <c r="H98" s="296"/>
      <c r="I98" s="296"/>
      <c r="J98" s="296"/>
      <c r="K98" s="297"/>
    </row>
    <row r="99" s="1" customFormat="1" ht="18.75" customHeight="1">
      <c r="B99" s="298"/>
      <c r="C99" s="299"/>
      <c r="D99" s="299"/>
      <c r="E99" s="299"/>
      <c r="F99" s="299"/>
      <c r="G99" s="299"/>
      <c r="H99" s="299"/>
      <c r="I99" s="299"/>
      <c r="J99" s="299"/>
      <c r="K99" s="298"/>
    </row>
    <row r="100" s="1" customFormat="1" ht="18.75" customHeight="1">
      <c r="B100" s="277"/>
      <c r="C100" s="277"/>
      <c r="D100" s="277"/>
      <c r="E100" s="277"/>
      <c r="F100" s="277"/>
      <c r="G100" s="277"/>
      <c r="H100" s="277"/>
      <c r="I100" s="277"/>
      <c r="J100" s="277"/>
      <c r="K100" s="277"/>
    </row>
    <row r="101" s="1" customFormat="1" ht="7.5" customHeight="1">
      <c r="B101" s="278"/>
      <c r="C101" s="279"/>
      <c r="D101" s="279"/>
      <c r="E101" s="279"/>
      <c r="F101" s="279"/>
      <c r="G101" s="279"/>
      <c r="H101" s="279"/>
      <c r="I101" s="279"/>
      <c r="J101" s="279"/>
      <c r="K101" s="280"/>
    </row>
    <row r="102" s="1" customFormat="1" ht="45" customHeight="1">
      <c r="B102" s="281"/>
      <c r="C102" s="282" t="s">
        <v>580</v>
      </c>
      <c r="D102" s="282"/>
      <c r="E102" s="282"/>
      <c r="F102" s="282"/>
      <c r="G102" s="282"/>
      <c r="H102" s="282"/>
      <c r="I102" s="282"/>
      <c r="J102" s="282"/>
      <c r="K102" s="283"/>
    </row>
    <row r="103" s="1" customFormat="1" ht="17.25" customHeight="1">
      <c r="B103" s="281"/>
      <c r="C103" s="284" t="s">
        <v>535</v>
      </c>
      <c r="D103" s="284"/>
      <c r="E103" s="284"/>
      <c r="F103" s="284" t="s">
        <v>536</v>
      </c>
      <c r="G103" s="285"/>
      <c r="H103" s="284" t="s">
        <v>53</v>
      </c>
      <c r="I103" s="284" t="s">
        <v>56</v>
      </c>
      <c r="J103" s="284" t="s">
        <v>537</v>
      </c>
      <c r="K103" s="283"/>
    </row>
    <row r="104" s="1" customFormat="1" ht="17.25" customHeight="1">
      <c r="B104" s="281"/>
      <c r="C104" s="286" t="s">
        <v>538</v>
      </c>
      <c r="D104" s="286"/>
      <c r="E104" s="286"/>
      <c r="F104" s="287" t="s">
        <v>539</v>
      </c>
      <c r="G104" s="288"/>
      <c r="H104" s="286"/>
      <c r="I104" s="286"/>
      <c r="J104" s="286" t="s">
        <v>540</v>
      </c>
      <c r="K104" s="283"/>
    </row>
    <row r="105" s="1" customFormat="1" ht="5.25" customHeight="1">
      <c r="B105" s="281"/>
      <c r="C105" s="284"/>
      <c r="D105" s="284"/>
      <c r="E105" s="284"/>
      <c r="F105" s="284"/>
      <c r="G105" s="300"/>
      <c r="H105" s="284"/>
      <c r="I105" s="284"/>
      <c r="J105" s="284"/>
      <c r="K105" s="283"/>
    </row>
    <row r="106" s="1" customFormat="1" ht="15" customHeight="1">
      <c r="B106" s="281"/>
      <c r="C106" s="269" t="s">
        <v>52</v>
      </c>
      <c r="D106" s="289"/>
      <c r="E106" s="289"/>
      <c r="F106" s="291" t="s">
        <v>541</v>
      </c>
      <c r="G106" s="300"/>
      <c r="H106" s="269" t="s">
        <v>581</v>
      </c>
      <c r="I106" s="269" t="s">
        <v>543</v>
      </c>
      <c r="J106" s="269">
        <v>20</v>
      </c>
      <c r="K106" s="283"/>
    </row>
    <row r="107" s="1" customFormat="1" ht="15" customHeight="1">
      <c r="B107" s="281"/>
      <c r="C107" s="269" t="s">
        <v>544</v>
      </c>
      <c r="D107" s="269"/>
      <c r="E107" s="269"/>
      <c r="F107" s="291" t="s">
        <v>541</v>
      </c>
      <c r="G107" s="269"/>
      <c r="H107" s="269" t="s">
        <v>581</v>
      </c>
      <c r="I107" s="269" t="s">
        <v>543</v>
      </c>
      <c r="J107" s="269">
        <v>120</v>
      </c>
      <c r="K107" s="283"/>
    </row>
    <row r="108" s="1" customFormat="1" ht="15" customHeight="1">
      <c r="B108" s="292"/>
      <c r="C108" s="269" t="s">
        <v>546</v>
      </c>
      <c r="D108" s="269"/>
      <c r="E108" s="269"/>
      <c r="F108" s="291" t="s">
        <v>547</v>
      </c>
      <c r="G108" s="269"/>
      <c r="H108" s="269" t="s">
        <v>581</v>
      </c>
      <c r="I108" s="269" t="s">
        <v>543</v>
      </c>
      <c r="J108" s="269">
        <v>50</v>
      </c>
      <c r="K108" s="283"/>
    </row>
    <row r="109" s="1" customFormat="1" ht="15" customHeight="1">
      <c r="B109" s="292"/>
      <c r="C109" s="269" t="s">
        <v>549</v>
      </c>
      <c r="D109" s="269"/>
      <c r="E109" s="269"/>
      <c r="F109" s="291" t="s">
        <v>541</v>
      </c>
      <c r="G109" s="269"/>
      <c r="H109" s="269" t="s">
        <v>581</v>
      </c>
      <c r="I109" s="269" t="s">
        <v>551</v>
      </c>
      <c r="J109" s="269"/>
      <c r="K109" s="283"/>
    </row>
    <row r="110" s="1" customFormat="1" ht="15" customHeight="1">
      <c r="B110" s="292"/>
      <c r="C110" s="269" t="s">
        <v>560</v>
      </c>
      <c r="D110" s="269"/>
      <c r="E110" s="269"/>
      <c r="F110" s="291" t="s">
        <v>547</v>
      </c>
      <c r="G110" s="269"/>
      <c r="H110" s="269" t="s">
        <v>581</v>
      </c>
      <c r="I110" s="269" t="s">
        <v>543</v>
      </c>
      <c r="J110" s="269">
        <v>50</v>
      </c>
      <c r="K110" s="283"/>
    </row>
    <row r="111" s="1" customFormat="1" ht="15" customHeight="1">
      <c r="B111" s="292"/>
      <c r="C111" s="269" t="s">
        <v>568</v>
      </c>
      <c r="D111" s="269"/>
      <c r="E111" s="269"/>
      <c r="F111" s="291" t="s">
        <v>547</v>
      </c>
      <c r="G111" s="269"/>
      <c r="H111" s="269" t="s">
        <v>581</v>
      </c>
      <c r="I111" s="269" t="s">
        <v>543</v>
      </c>
      <c r="J111" s="269">
        <v>50</v>
      </c>
      <c r="K111" s="283"/>
    </row>
    <row r="112" s="1" customFormat="1" ht="15" customHeight="1">
      <c r="B112" s="292"/>
      <c r="C112" s="269" t="s">
        <v>566</v>
      </c>
      <c r="D112" s="269"/>
      <c r="E112" s="269"/>
      <c r="F112" s="291" t="s">
        <v>547</v>
      </c>
      <c r="G112" s="269"/>
      <c r="H112" s="269" t="s">
        <v>581</v>
      </c>
      <c r="I112" s="269" t="s">
        <v>543</v>
      </c>
      <c r="J112" s="269">
        <v>50</v>
      </c>
      <c r="K112" s="283"/>
    </row>
    <row r="113" s="1" customFormat="1" ht="15" customHeight="1">
      <c r="B113" s="292"/>
      <c r="C113" s="269" t="s">
        <v>52</v>
      </c>
      <c r="D113" s="269"/>
      <c r="E113" s="269"/>
      <c r="F113" s="291" t="s">
        <v>541</v>
      </c>
      <c r="G113" s="269"/>
      <c r="H113" s="269" t="s">
        <v>582</v>
      </c>
      <c r="I113" s="269" t="s">
        <v>543</v>
      </c>
      <c r="J113" s="269">
        <v>20</v>
      </c>
      <c r="K113" s="283"/>
    </row>
    <row r="114" s="1" customFormat="1" ht="15" customHeight="1">
      <c r="B114" s="292"/>
      <c r="C114" s="269" t="s">
        <v>583</v>
      </c>
      <c r="D114" s="269"/>
      <c r="E114" s="269"/>
      <c r="F114" s="291" t="s">
        <v>541</v>
      </c>
      <c r="G114" s="269"/>
      <c r="H114" s="269" t="s">
        <v>584</v>
      </c>
      <c r="I114" s="269" t="s">
        <v>543</v>
      </c>
      <c r="J114" s="269">
        <v>120</v>
      </c>
      <c r="K114" s="283"/>
    </row>
    <row r="115" s="1" customFormat="1" ht="15" customHeight="1">
      <c r="B115" s="292"/>
      <c r="C115" s="269" t="s">
        <v>37</v>
      </c>
      <c r="D115" s="269"/>
      <c r="E115" s="269"/>
      <c r="F115" s="291" t="s">
        <v>541</v>
      </c>
      <c r="G115" s="269"/>
      <c r="H115" s="269" t="s">
        <v>585</v>
      </c>
      <c r="I115" s="269" t="s">
        <v>576</v>
      </c>
      <c r="J115" s="269"/>
      <c r="K115" s="283"/>
    </row>
    <row r="116" s="1" customFormat="1" ht="15" customHeight="1">
      <c r="B116" s="292"/>
      <c r="C116" s="269" t="s">
        <v>47</v>
      </c>
      <c r="D116" s="269"/>
      <c r="E116" s="269"/>
      <c r="F116" s="291" t="s">
        <v>541</v>
      </c>
      <c r="G116" s="269"/>
      <c r="H116" s="269" t="s">
        <v>586</v>
      </c>
      <c r="I116" s="269" t="s">
        <v>576</v>
      </c>
      <c r="J116" s="269"/>
      <c r="K116" s="283"/>
    </row>
    <row r="117" s="1" customFormat="1" ht="15" customHeight="1">
      <c r="B117" s="292"/>
      <c r="C117" s="269" t="s">
        <v>56</v>
      </c>
      <c r="D117" s="269"/>
      <c r="E117" s="269"/>
      <c r="F117" s="291" t="s">
        <v>541</v>
      </c>
      <c r="G117" s="269"/>
      <c r="H117" s="269" t="s">
        <v>587</v>
      </c>
      <c r="I117" s="269" t="s">
        <v>588</v>
      </c>
      <c r="J117" s="269"/>
      <c r="K117" s="283"/>
    </row>
    <row r="118" s="1" customFormat="1" ht="15" customHeight="1">
      <c r="B118" s="295"/>
      <c r="C118" s="301"/>
      <c r="D118" s="301"/>
      <c r="E118" s="301"/>
      <c r="F118" s="301"/>
      <c r="G118" s="301"/>
      <c r="H118" s="301"/>
      <c r="I118" s="301"/>
      <c r="J118" s="301"/>
      <c r="K118" s="297"/>
    </row>
    <row r="119" s="1" customFormat="1" ht="18.75" customHeight="1">
      <c r="B119" s="302"/>
      <c r="C119" s="266"/>
      <c r="D119" s="266"/>
      <c r="E119" s="266"/>
      <c r="F119" s="303"/>
      <c r="G119" s="266"/>
      <c r="H119" s="266"/>
      <c r="I119" s="266"/>
      <c r="J119" s="266"/>
      <c r="K119" s="302"/>
    </row>
    <row r="120" s="1" customFormat="1" ht="18.75" customHeight="1">
      <c r="B120" s="277"/>
      <c r="C120" s="277"/>
      <c r="D120" s="277"/>
      <c r="E120" s="277"/>
      <c r="F120" s="277"/>
      <c r="G120" s="277"/>
      <c r="H120" s="277"/>
      <c r="I120" s="277"/>
      <c r="J120" s="277"/>
      <c r="K120" s="277"/>
    </row>
    <row r="121" s="1" customFormat="1" ht="7.5" customHeight="1">
      <c r="B121" s="304"/>
      <c r="C121" s="305"/>
      <c r="D121" s="305"/>
      <c r="E121" s="305"/>
      <c r="F121" s="305"/>
      <c r="G121" s="305"/>
      <c r="H121" s="305"/>
      <c r="I121" s="305"/>
      <c r="J121" s="305"/>
      <c r="K121" s="306"/>
    </row>
    <row r="122" s="1" customFormat="1" ht="45" customHeight="1">
      <c r="B122" s="307"/>
      <c r="C122" s="260" t="s">
        <v>589</v>
      </c>
      <c r="D122" s="260"/>
      <c r="E122" s="260"/>
      <c r="F122" s="260"/>
      <c r="G122" s="260"/>
      <c r="H122" s="260"/>
      <c r="I122" s="260"/>
      <c r="J122" s="260"/>
      <c r="K122" s="308"/>
    </row>
    <row r="123" s="1" customFormat="1" ht="17.25" customHeight="1">
      <c r="B123" s="309"/>
      <c r="C123" s="284" t="s">
        <v>535</v>
      </c>
      <c r="D123" s="284"/>
      <c r="E123" s="284"/>
      <c r="F123" s="284" t="s">
        <v>536</v>
      </c>
      <c r="G123" s="285"/>
      <c r="H123" s="284" t="s">
        <v>53</v>
      </c>
      <c r="I123" s="284" t="s">
        <v>56</v>
      </c>
      <c r="J123" s="284" t="s">
        <v>537</v>
      </c>
      <c r="K123" s="310"/>
    </row>
    <row r="124" s="1" customFormat="1" ht="17.25" customHeight="1">
      <c r="B124" s="309"/>
      <c r="C124" s="286" t="s">
        <v>538</v>
      </c>
      <c r="D124" s="286"/>
      <c r="E124" s="286"/>
      <c r="F124" s="287" t="s">
        <v>539</v>
      </c>
      <c r="G124" s="288"/>
      <c r="H124" s="286"/>
      <c r="I124" s="286"/>
      <c r="J124" s="286" t="s">
        <v>540</v>
      </c>
      <c r="K124" s="310"/>
    </row>
    <row r="125" s="1" customFormat="1" ht="5.25" customHeight="1">
      <c r="B125" s="311"/>
      <c r="C125" s="289"/>
      <c r="D125" s="289"/>
      <c r="E125" s="289"/>
      <c r="F125" s="289"/>
      <c r="G125" s="269"/>
      <c r="H125" s="289"/>
      <c r="I125" s="289"/>
      <c r="J125" s="289"/>
      <c r="K125" s="312"/>
    </row>
    <row r="126" s="1" customFormat="1" ht="15" customHeight="1">
      <c r="B126" s="311"/>
      <c r="C126" s="269" t="s">
        <v>544</v>
      </c>
      <c r="D126" s="289"/>
      <c r="E126" s="289"/>
      <c r="F126" s="291" t="s">
        <v>541</v>
      </c>
      <c r="G126" s="269"/>
      <c r="H126" s="269" t="s">
        <v>581</v>
      </c>
      <c r="I126" s="269" t="s">
        <v>543</v>
      </c>
      <c r="J126" s="269">
        <v>120</v>
      </c>
      <c r="K126" s="313"/>
    </row>
    <row r="127" s="1" customFormat="1" ht="15" customHeight="1">
      <c r="B127" s="311"/>
      <c r="C127" s="269" t="s">
        <v>590</v>
      </c>
      <c r="D127" s="269"/>
      <c r="E127" s="269"/>
      <c r="F127" s="291" t="s">
        <v>541</v>
      </c>
      <c r="G127" s="269"/>
      <c r="H127" s="269" t="s">
        <v>591</v>
      </c>
      <c r="I127" s="269" t="s">
        <v>543</v>
      </c>
      <c r="J127" s="269" t="s">
        <v>592</v>
      </c>
      <c r="K127" s="313"/>
    </row>
    <row r="128" s="1" customFormat="1" ht="15" customHeight="1">
      <c r="B128" s="311"/>
      <c r="C128" s="269" t="s">
        <v>489</v>
      </c>
      <c r="D128" s="269"/>
      <c r="E128" s="269"/>
      <c r="F128" s="291" t="s">
        <v>541</v>
      </c>
      <c r="G128" s="269"/>
      <c r="H128" s="269" t="s">
        <v>593</v>
      </c>
      <c r="I128" s="269" t="s">
        <v>543</v>
      </c>
      <c r="J128" s="269" t="s">
        <v>592</v>
      </c>
      <c r="K128" s="313"/>
    </row>
    <row r="129" s="1" customFormat="1" ht="15" customHeight="1">
      <c r="B129" s="311"/>
      <c r="C129" s="269" t="s">
        <v>552</v>
      </c>
      <c r="D129" s="269"/>
      <c r="E129" s="269"/>
      <c r="F129" s="291" t="s">
        <v>547</v>
      </c>
      <c r="G129" s="269"/>
      <c r="H129" s="269" t="s">
        <v>553</v>
      </c>
      <c r="I129" s="269" t="s">
        <v>543</v>
      </c>
      <c r="J129" s="269">
        <v>15</v>
      </c>
      <c r="K129" s="313"/>
    </row>
    <row r="130" s="1" customFormat="1" ht="15" customHeight="1">
      <c r="B130" s="311"/>
      <c r="C130" s="293" t="s">
        <v>554</v>
      </c>
      <c r="D130" s="293"/>
      <c r="E130" s="293"/>
      <c r="F130" s="294" t="s">
        <v>547</v>
      </c>
      <c r="G130" s="293"/>
      <c r="H130" s="293" t="s">
        <v>555</v>
      </c>
      <c r="I130" s="293" t="s">
        <v>543</v>
      </c>
      <c r="J130" s="293">
        <v>15</v>
      </c>
      <c r="K130" s="313"/>
    </row>
    <row r="131" s="1" customFormat="1" ht="15" customHeight="1">
      <c r="B131" s="311"/>
      <c r="C131" s="293" t="s">
        <v>556</v>
      </c>
      <c r="D131" s="293"/>
      <c r="E131" s="293"/>
      <c r="F131" s="294" t="s">
        <v>547</v>
      </c>
      <c r="G131" s="293"/>
      <c r="H131" s="293" t="s">
        <v>557</v>
      </c>
      <c r="I131" s="293" t="s">
        <v>543</v>
      </c>
      <c r="J131" s="293">
        <v>20</v>
      </c>
      <c r="K131" s="313"/>
    </row>
    <row r="132" s="1" customFormat="1" ht="15" customHeight="1">
      <c r="B132" s="311"/>
      <c r="C132" s="293" t="s">
        <v>558</v>
      </c>
      <c r="D132" s="293"/>
      <c r="E132" s="293"/>
      <c r="F132" s="294" t="s">
        <v>547</v>
      </c>
      <c r="G132" s="293"/>
      <c r="H132" s="293" t="s">
        <v>559</v>
      </c>
      <c r="I132" s="293" t="s">
        <v>543</v>
      </c>
      <c r="J132" s="293">
        <v>20</v>
      </c>
      <c r="K132" s="313"/>
    </row>
    <row r="133" s="1" customFormat="1" ht="15" customHeight="1">
      <c r="B133" s="311"/>
      <c r="C133" s="269" t="s">
        <v>546</v>
      </c>
      <c r="D133" s="269"/>
      <c r="E133" s="269"/>
      <c r="F133" s="291" t="s">
        <v>547</v>
      </c>
      <c r="G133" s="269"/>
      <c r="H133" s="269" t="s">
        <v>581</v>
      </c>
      <c r="I133" s="269" t="s">
        <v>543</v>
      </c>
      <c r="J133" s="269">
        <v>50</v>
      </c>
      <c r="K133" s="313"/>
    </row>
    <row r="134" s="1" customFormat="1" ht="15" customHeight="1">
      <c r="B134" s="311"/>
      <c r="C134" s="269" t="s">
        <v>560</v>
      </c>
      <c r="D134" s="269"/>
      <c r="E134" s="269"/>
      <c r="F134" s="291" t="s">
        <v>547</v>
      </c>
      <c r="G134" s="269"/>
      <c r="H134" s="269" t="s">
        <v>581</v>
      </c>
      <c r="I134" s="269" t="s">
        <v>543</v>
      </c>
      <c r="J134" s="269">
        <v>50</v>
      </c>
      <c r="K134" s="313"/>
    </row>
    <row r="135" s="1" customFormat="1" ht="15" customHeight="1">
      <c r="B135" s="311"/>
      <c r="C135" s="269" t="s">
        <v>566</v>
      </c>
      <c r="D135" s="269"/>
      <c r="E135" s="269"/>
      <c r="F135" s="291" t="s">
        <v>547</v>
      </c>
      <c r="G135" s="269"/>
      <c r="H135" s="269" t="s">
        <v>581</v>
      </c>
      <c r="I135" s="269" t="s">
        <v>543</v>
      </c>
      <c r="J135" s="269">
        <v>50</v>
      </c>
      <c r="K135" s="313"/>
    </row>
    <row r="136" s="1" customFormat="1" ht="15" customHeight="1">
      <c r="B136" s="311"/>
      <c r="C136" s="269" t="s">
        <v>568</v>
      </c>
      <c r="D136" s="269"/>
      <c r="E136" s="269"/>
      <c r="F136" s="291" t="s">
        <v>547</v>
      </c>
      <c r="G136" s="269"/>
      <c r="H136" s="269" t="s">
        <v>581</v>
      </c>
      <c r="I136" s="269" t="s">
        <v>543</v>
      </c>
      <c r="J136" s="269">
        <v>50</v>
      </c>
      <c r="K136" s="313"/>
    </row>
    <row r="137" s="1" customFormat="1" ht="15" customHeight="1">
      <c r="B137" s="311"/>
      <c r="C137" s="269" t="s">
        <v>569</v>
      </c>
      <c r="D137" s="269"/>
      <c r="E137" s="269"/>
      <c r="F137" s="291" t="s">
        <v>547</v>
      </c>
      <c r="G137" s="269"/>
      <c r="H137" s="269" t="s">
        <v>594</v>
      </c>
      <c r="I137" s="269" t="s">
        <v>543</v>
      </c>
      <c r="J137" s="269">
        <v>255</v>
      </c>
      <c r="K137" s="313"/>
    </row>
    <row r="138" s="1" customFormat="1" ht="15" customHeight="1">
      <c r="B138" s="311"/>
      <c r="C138" s="269" t="s">
        <v>571</v>
      </c>
      <c r="D138" s="269"/>
      <c r="E138" s="269"/>
      <c r="F138" s="291" t="s">
        <v>541</v>
      </c>
      <c r="G138" s="269"/>
      <c r="H138" s="269" t="s">
        <v>595</v>
      </c>
      <c r="I138" s="269" t="s">
        <v>573</v>
      </c>
      <c r="J138" s="269"/>
      <c r="K138" s="313"/>
    </row>
    <row r="139" s="1" customFormat="1" ht="15" customHeight="1">
      <c r="B139" s="311"/>
      <c r="C139" s="269" t="s">
        <v>574</v>
      </c>
      <c r="D139" s="269"/>
      <c r="E139" s="269"/>
      <c r="F139" s="291" t="s">
        <v>541</v>
      </c>
      <c r="G139" s="269"/>
      <c r="H139" s="269" t="s">
        <v>596</v>
      </c>
      <c r="I139" s="269" t="s">
        <v>576</v>
      </c>
      <c r="J139" s="269"/>
      <c r="K139" s="313"/>
    </row>
    <row r="140" s="1" customFormat="1" ht="15" customHeight="1">
      <c r="B140" s="311"/>
      <c r="C140" s="269" t="s">
        <v>577</v>
      </c>
      <c r="D140" s="269"/>
      <c r="E140" s="269"/>
      <c r="F140" s="291" t="s">
        <v>541</v>
      </c>
      <c r="G140" s="269"/>
      <c r="H140" s="269" t="s">
        <v>577</v>
      </c>
      <c r="I140" s="269" t="s">
        <v>576</v>
      </c>
      <c r="J140" s="269"/>
      <c r="K140" s="313"/>
    </row>
    <row r="141" s="1" customFormat="1" ht="15" customHeight="1">
      <c r="B141" s="311"/>
      <c r="C141" s="269" t="s">
        <v>37</v>
      </c>
      <c r="D141" s="269"/>
      <c r="E141" s="269"/>
      <c r="F141" s="291" t="s">
        <v>541</v>
      </c>
      <c r="G141" s="269"/>
      <c r="H141" s="269" t="s">
        <v>597</v>
      </c>
      <c r="I141" s="269" t="s">
        <v>576</v>
      </c>
      <c r="J141" s="269"/>
      <c r="K141" s="313"/>
    </row>
    <row r="142" s="1" customFormat="1" ht="15" customHeight="1">
      <c r="B142" s="311"/>
      <c r="C142" s="269" t="s">
        <v>598</v>
      </c>
      <c r="D142" s="269"/>
      <c r="E142" s="269"/>
      <c r="F142" s="291" t="s">
        <v>541</v>
      </c>
      <c r="G142" s="269"/>
      <c r="H142" s="269" t="s">
        <v>599</v>
      </c>
      <c r="I142" s="269" t="s">
        <v>576</v>
      </c>
      <c r="J142" s="269"/>
      <c r="K142" s="313"/>
    </row>
    <row r="143" s="1" customFormat="1" ht="15" customHeight="1">
      <c r="B143" s="314"/>
      <c r="C143" s="315"/>
      <c r="D143" s="315"/>
      <c r="E143" s="315"/>
      <c r="F143" s="315"/>
      <c r="G143" s="315"/>
      <c r="H143" s="315"/>
      <c r="I143" s="315"/>
      <c r="J143" s="315"/>
      <c r="K143" s="316"/>
    </row>
    <row r="144" s="1" customFormat="1" ht="18.75" customHeight="1">
      <c r="B144" s="266"/>
      <c r="C144" s="266"/>
      <c r="D144" s="266"/>
      <c r="E144" s="266"/>
      <c r="F144" s="303"/>
      <c r="G144" s="266"/>
      <c r="H144" s="266"/>
      <c r="I144" s="266"/>
      <c r="J144" s="266"/>
      <c r="K144" s="266"/>
    </row>
    <row r="145" s="1" customFormat="1" ht="18.75" customHeight="1">
      <c r="B145" s="277"/>
      <c r="C145" s="277"/>
      <c r="D145" s="277"/>
      <c r="E145" s="277"/>
      <c r="F145" s="277"/>
      <c r="G145" s="277"/>
      <c r="H145" s="277"/>
      <c r="I145" s="277"/>
      <c r="J145" s="277"/>
      <c r="K145" s="277"/>
    </row>
    <row r="146" s="1" customFormat="1" ht="7.5" customHeight="1">
      <c r="B146" s="278"/>
      <c r="C146" s="279"/>
      <c r="D146" s="279"/>
      <c r="E146" s="279"/>
      <c r="F146" s="279"/>
      <c r="G146" s="279"/>
      <c r="H146" s="279"/>
      <c r="I146" s="279"/>
      <c r="J146" s="279"/>
      <c r="K146" s="280"/>
    </row>
    <row r="147" s="1" customFormat="1" ht="45" customHeight="1">
      <c r="B147" s="281"/>
      <c r="C147" s="282" t="s">
        <v>600</v>
      </c>
      <c r="D147" s="282"/>
      <c r="E147" s="282"/>
      <c r="F147" s="282"/>
      <c r="G147" s="282"/>
      <c r="H147" s="282"/>
      <c r="I147" s="282"/>
      <c r="J147" s="282"/>
      <c r="K147" s="283"/>
    </row>
    <row r="148" s="1" customFormat="1" ht="17.25" customHeight="1">
      <c r="B148" s="281"/>
      <c r="C148" s="284" t="s">
        <v>535</v>
      </c>
      <c r="D148" s="284"/>
      <c r="E148" s="284"/>
      <c r="F148" s="284" t="s">
        <v>536</v>
      </c>
      <c r="G148" s="285"/>
      <c r="H148" s="284" t="s">
        <v>53</v>
      </c>
      <c r="I148" s="284" t="s">
        <v>56</v>
      </c>
      <c r="J148" s="284" t="s">
        <v>537</v>
      </c>
      <c r="K148" s="283"/>
    </row>
    <row r="149" s="1" customFormat="1" ht="17.25" customHeight="1">
      <c r="B149" s="281"/>
      <c r="C149" s="286" t="s">
        <v>538</v>
      </c>
      <c r="D149" s="286"/>
      <c r="E149" s="286"/>
      <c r="F149" s="287" t="s">
        <v>539</v>
      </c>
      <c r="G149" s="288"/>
      <c r="H149" s="286"/>
      <c r="I149" s="286"/>
      <c r="J149" s="286" t="s">
        <v>540</v>
      </c>
      <c r="K149" s="283"/>
    </row>
    <row r="150" s="1" customFormat="1" ht="5.25" customHeight="1">
      <c r="B150" s="292"/>
      <c r="C150" s="289"/>
      <c r="D150" s="289"/>
      <c r="E150" s="289"/>
      <c r="F150" s="289"/>
      <c r="G150" s="290"/>
      <c r="H150" s="289"/>
      <c r="I150" s="289"/>
      <c r="J150" s="289"/>
      <c r="K150" s="313"/>
    </row>
    <row r="151" s="1" customFormat="1" ht="15" customHeight="1">
      <c r="B151" s="292"/>
      <c r="C151" s="317" t="s">
        <v>544</v>
      </c>
      <c r="D151" s="269"/>
      <c r="E151" s="269"/>
      <c r="F151" s="318" t="s">
        <v>541</v>
      </c>
      <c r="G151" s="269"/>
      <c r="H151" s="317" t="s">
        <v>581</v>
      </c>
      <c r="I151" s="317" t="s">
        <v>543</v>
      </c>
      <c r="J151" s="317">
        <v>120</v>
      </c>
      <c r="K151" s="313"/>
    </row>
    <row r="152" s="1" customFormat="1" ht="15" customHeight="1">
      <c r="B152" s="292"/>
      <c r="C152" s="317" t="s">
        <v>590</v>
      </c>
      <c r="D152" s="269"/>
      <c r="E152" s="269"/>
      <c r="F152" s="318" t="s">
        <v>541</v>
      </c>
      <c r="G152" s="269"/>
      <c r="H152" s="317" t="s">
        <v>601</v>
      </c>
      <c r="I152" s="317" t="s">
        <v>543</v>
      </c>
      <c r="J152" s="317" t="s">
        <v>592</v>
      </c>
      <c r="K152" s="313"/>
    </row>
    <row r="153" s="1" customFormat="1" ht="15" customHeight="1">
      <c r="B153" s="292"/>
      <c r="C153" s="317" t="s">
        <v>489</v>
      </c>
      <c r="D153" s="269"/>
      <c r="E153" s="269"/>
      <c r="F153" s="318" t="s">
        <v>541</v>
      </c>
      <c r="G153" s="269"/>
      <c r="H153" s="317" t="s">
        <v>602</v>
      </c>
      <c r="I153" s="317" t="s">
        <v>543</v>
      </c>
      <c r="J153" s="317" t="s">
        <v>592</v>
      </c>
      <c r="K153" s="313"/>
    </row>
    <row r="154" s="1" customFormat="1" ht="15" customHeight="1">
      <c r="B154" s="292"/>
      <c r="C154" s="317" t="s">
        <v>546</v>
      </c>
      <c r="D154" s="269"/>
      <c r="E154" s="269"/>
      <c r="F154" s="318" t="s">
        <v>547</v>
      </c>
      <c r="G154" s="269"/>
      <c r="H154" s="317" t="s">
        <v>581</v>
      </c>
      <c r="I154" s="317" t="s">
        <v>543</v>
      </c>
      <c r="J154" s="317">
        <v>50</v>
      </c>
      <c r="K154" s="313"/>
    </row>
    <row r="155" s="1" customFormat="1" ht="15" customHeight="1">
      <c r="B155" s="292"/>
      <c r="C155" s="317" t="s">
        <v>549</v>
      </c>
      <c r="D155" s="269"/>
      <c r="E155" s="269"/>
      <c r="F155" s="318" t="s">
        <v>541</v>
      </c>
      <c r="G155" s="269"/>
      <c r="H155" s="317" t="s">
        <v>581</v>
      </c>
      <c r="I155" s="317" t="s">
        <v>551</v>
      </c>
      <c r="J155" s="317"/>
      <c r="K155" s="313"/>
    </row>
    <row r="156" s="1" customFormat="1" ht="15" customHeight="1">
      <c r="B156" s="292"/>
      <c r="C156" s="317" t="s">
        <v>560</v>
      </c>
      <c r="D156" s="269"/>
      <c r="E156" s="269"/>
      <c r="F156" s="318" t="s">
        <v>547</v>
      </c>
      <c r="G156" s="269"/>
      <c r="H156" s="317" t="s">
        <v>581</v>
      </c>
      <c r="I156" s="317" t="s">
        <v>543</v>
      </c>
      <c r="J156" s="317">
        <v>50</v>
      </c>
      <c r="K156" s="313"/>
    </row>
    <row r="157" s="1" customFormat="1" ht="15" customHeight="1">
      <c r="B157" s="292"/>
      <c r="C157" s="317" t="s">
        <v>568</v>
      </c>
      <c r="D157" s="269"/>
      <c r="E157" s="269"/>
      <c r="F157" s="318" t="s">
        <v>547</v>
      </c>
      <c r="G157" s="269"/>
      <c r="H157" s="317" t="s">
        <v>581</v>
      </c>
      <c r="I157" s="317" t="s">
        <v>543</v>
      </c>
      <c r="J157" s="317">
        <v>50</v>
      </c>
      <c r="K157" s="313"/>
    </row>
    <row r="158" s="1" customFormat="1" ht="15" customHeight="1">
      <c r="B158" s="292"/>
      <c r="C158" s="317" t="s">
        <v>566</v>
      </c>
      <c r="D158" s="269"/>
      <c r="E158" s="269"/>
      <c r="F158" s="318" t="s">
        <v>547</v>
      </c>
      <c r="G158" s="269"/>
      <c r="H158" s="317" t="s">
        <v>581</v>
      </c>
      <c r="I158" s="317" t="s">
        <v>543</v>
      </c>
      <c r="J158" s="317">
        <v>50</v>
      </c>
      <c r="K158" s="313"/>
    </row>
    <row r="159" s="1" customFormat="1" ht="15" customHeight="1">
      <c r="B159" s="292"/>
      <c r="C159" s="317" t="s">
        <v>96</v>
      </c>
      <c r="D159" s="269"/>
      <c r="E159" s="269"/>
      <c r="F159" s="318" t="s">
        <v>541</v>
      </c>
      <c r="G159" s="269"/>
      <c r="H159" s="317" t="s">
        <v>603</v>
      </c>
      <c r="I159" s="317" t="s">
        <v>543</v>
      </c>
      <c r="J159" s="317" t="s">
        <v>604</v>
      </c>
      <c r="K159" s="313"/>
    </row>
    <row r="160" s="1" customFormat="1" ht="15" customHeight="1">
      <c r="B160" s="292"/>
      <c r="C160" s="317" t="s">
        <v>605</v>
      </c>
      <c r="D160" s="269"/>
      <c r="E160" s="269"/>
      <c r="F160" s="318" t="s">
        <v>541</v>
      </c>
      <c r="G160" s="269"/>
      <c r="H160" s="317" t="s">
        <v>606</v>
      </c>
      <c r="I160" s="317" t="s">
        <v>576</v>
      </c>
      <c r="J160" s="317"/>
      <c r="K160" s="313"/>
    </row>
    <row r="161" s="1" customFormat="1" ht="15" customHeight="1">
      <c r="B161" s="319"/>
      <c r="C161" s="301"/>
      <c r="D161" s="301"/>
      <c r="E161" s="301"/>
      <c r="F161" s="301"/>
      <c r="G161" s="301"/>
      <c r="H161" s="301"/>
      <c r="I161" s="301"/>
      <c r="J161" s="301"/>
      <c r="K161" s="320"/>
    </row>
    <row r="162" s="1" customFormat="1" ht="18.75" customHeight="1">
      <c r="B162" s="266"/>
      <c r="C162" s="269"/>
      <c r="D162" s="269"/>
      <c r="E162" s="269"/>
      <c r="F162" s="291"/>
      <c r="G162" s="269"/>
      <c r="H162" s="269"/>
      <c r="I162" s="269"/>
      <c r="J162" s="269"/>
      <c r="K162" s="266"/>
    </row>
    <row r="163" s="1" customFormat="1" ht="18.75" customHeight="1">
      <c r="B163" s="277"/>
      <c r="C163" s="277"/>
      <c r="D163" s="277"/>
      <c r="E163" s="277"/>
      <c r="F163" s="277"/>
      <c r="G163" s="277"/>
      <c r="H163" s="277"/>
      <c r="I163" s="277"/>
      <c r="J163" s="277"/>
      <c r="K163" s="277"/>
    </row>
    <row r="164" s="1" customFormat="1" ht="7.5" customHeight="1">
      <c r="B164" s="256"/>
      <c r="C164" s="257"/>
      <c r="D164" s="257"/>
      <c r="E164" s="257"/>
      <c r="F164" s="257"/>
      <c r="G164" s="257"/>
      <c r="H164" s="257"/>
      <c r="I164" s="257"/>
      <c r="J164" s="257"/>
      <c r="K164" s="258"/>
    </row>
    <row r="165" s="1" customFormat="1" ht="45" customHeight="1">
      <c r="B165" s="259"/>
      <c r="C165" s="260" t="s">
        <v>607</v>
      </c>
      <c r="D165" s="260"/>
      <c r="E165" s="260"/>
      <c r="F165" s="260"/>
      <c r="G165" s="260"/>
      <c r="H165" s="260"/>
      <c r="I165" s="260"/>
      <c r="J165" s="260"/>
      <c r="K165" s="261"/>
    </row>
    <row r="166" s="1" customFormat="1" ht="17.25" customHeight="1">
      <c r="B166" s="259"/>
      <c r="C166" s="284" t="s">
        <v>535</v>
      </c>
      <c r="D166" s="284"/>
      <c r="E166" s="284"/>
      <c r="F166" s="284" t="s">
        <v>536</v>
      </c>
      <c r="G166" s="321"/>
      <c r="H166" s="322" t="s">
        <v>53</v>
      </c>
      <c r="I166" s="322" t="s">
        <v>56</v>
      </c>
      <c r="J166" s="284" t="s">
        <v>537</v>
      </c>
      <c r="K166" s="261"/>
    </row>
    <row r="167" s="1" customFormat="1" ht="17.25" customHeight="1">
      <c r="B167" s="262"/>
      <c r="C167" s="286" t="s">
        <v>538</v>
      </c>
      <c r="D167" s="286"/>
      <c r="E167" s="286"/>
      <c r="F167" s="287" t="s">
        <v>539</v>
      </c>
      <c r="G167" s="323"/>
      <c r="H167" s="324"/>
      <c r="I167" s="324"/>
      <c r="J167" s="286" t="s">
        <v>540</v>
      </c>
      <c r="K167" s="264"/>
    </row>
    <row r="168" s="1" customFormat="1" ht="5.25" customHeight="1">
      <c r="B168" s="292"/>
      <c r="C168" s="289"/>
      <c r="D168" s="289"/>
      <c r="E168" s="289"/>
      <c r="F168" s="289"/>
      <c r="G168" s="290"/>
      <c r="H168" s="289"/>
      <c r="I168" s="289"/>
      <c r="J168" s="289"/>
      <c r="K168" s="313"/>
    </row>
    <row r="169" s="1" customFormat="1" ht="15" customHeight="1">
      <c r="B169" s="292"/>
      <c r="C169" s="269" t="s">
        <v>544</v>
      </c>
      <c r="D169" s="269"/>
      <c r="E169" s="269"/>
      <c r="F169" s="291" t="s">
        <v>541</v>
      </c>
      <c r="G169" s="269"/>
      <c r="H169" s="269" t="s">
        <v>581</v>
      </c>
      <c r="I169" s="269" t="s">
        <v>543</v>
      </c>
      <c r="J169" s="269">
        <v>120</v>
      </c>
      <c r="K169" s="313"/>
    </row>
    <row r="170" s="1" customFormat="1" ht="15" customHeight="1">
      <c r="B170" s="292"/>
      <c r="C170" s="269" t="s">
        <v>590</v>
      </c>
      <c r="D170" s="269"/>
      <c r="E170" s="269"/>
      <c r="F170" s="291" t="s">
        <v>541</v>
      </c>
      <c r="G170" s="269"/>
      <c r="H170" s="269" t="s">
        <v>591</v>
      </c>
      <c r="I170" s="269" t="s">
        <v>543</v>
      </c>
      <c r="J170" s="269" t="s">
        <v>592</v>
      </c>
      <c r="K170" s="313"/>
    </row>
    <row r="171" s="1" customFormat="1" ht="15" customHeight="1">
      <c r="B171" s="292"/>
      <c r="C171" s="269" t="s">
        <v>489</v>
      </c>
      <c r="D171" s="269"/>
      <c r="E171" s="269"/>
      <c r="F171" s="291" t="s">
        <v>541</v>
      </c>
      <c r="G171" s="269"/>
      <c r="H171" s="269" t="s">
        <v>608</v>
      </c>
      <c r="I171" s="269" t="s">
        <v>543</v>
      </c>
      <c r="J171" s="269" t="s">
        <v>592</v>
      </c>
      <c r="K171" s="313"/>
    </row>
    <row r="172" s="1" customFormat="1" ht="15" customHeight="1">
      <c r="B172" s="292"/>
      <c r="C172" s="269" t="s">
        <v>546</v>
      </c>
      <c r="D172" s="269"/>
      <c r="E172" s="269"/>
      <c r="F172" s="291" t="s">
        <v>547</v>
      </c>
      <c r="G172" s="269"/>
      <c r="H172" s="269" t="s">
        <v>608</v>
      </c>
      <c r="I172" s="269" t="s">
        <v>543</v>
      </c>
      <c r="J172" s="269">
        <v>50</v>
      </c>
      <c r="K172" s="313"/>
    </row>
    <row r="173" s="1" customFormat="1" ht="15" customHeight="1">
      <c r="B173" s="292"/>
      <c r="C173" s="269" t="s">
        <v>549</v>
      </c>
      <c r="D173" s="269"/>
      <c r="E173" s="269"/>
      <c r="F173" s="291" t="s">
        <v>541</v>
      </c>
      <c r="G173" s="269"/>
      <c r="H173" s="269" t="s">
        <v>608</v>
      </c>
      <c r="I173" s="269" t="s">
        <v>551</v>
      </c>
      <c r="J173" s="269"/>
      <c r="K173" s="313"/>
    </row>
    <row r="174" s="1" customFormat="1" ht="15" customHeight="1">
      <c r="B174" s="292"/>
      <c r="C174" s="269" t="s">
        <v>560</v>
      </c>
      <c r="D174" s="269"/>
      <c r="E174" s="269"/>
      <c r="F174" s="291" t="s">
        <v>547</v>
      </c>
      <c r="G174" s="269"/>
      <c r="H174" s="269" t="s">
        <v>608</v>
      </c>
      <c r="I174" s="269" t="s">
        <v>543</v>
      </c>
      <c r="J174" s="269">
        <v>50</v>
      </c>
      <c r="K174" s="313"/>
    </row>
    <row r="175" s="1" customFormat="1" ht="15" customHeight="1">
      <c r="B175" s="292"/>
      <c r="C175" s="269" t="s">
        <v>568</v>
      </c>
      <c r="D175" s="269"/>
      <c r="E175" s="269"/>
      <c r="F175" s="291" t="s">
        <v>547</v>
      </c>
      <c r="G175" s="269"/>
      <c r="H175" s="269" t="s">
        <v>608</v>
      </c>
      <c r="I175" s="269" t="s">
        <v>543</v>
      </c>
      <c r="J175" s="269">
        <v>50</v>
      </c>
      <c r="K175" s="313"/>
    </row>
    <row r="176" s="1" customFormat="1" ht="15" customHeight="1">
      <c r="B176" s="292"/>
      <c r="C176" s="269" t="s">
        <v>566</v>
      </c>
      <c r="D176" s="269"/>
      <c r="E176" s="269"/>
      <c r="F176" s="291" t="s">
        <v>547</v>
      </c>
      <c r="G176" s="269"/>
      <c r="H176" s="269" t="s">
        <v>608</v>
      </c>
      <c r="I176" s="269" t="s">
        <v>543</v>
      </c>
      <c r="J176" s="269">
        <v>50</v>
      </c>
      <c r="K176" s="313"/>
    </row>
    <row r="177" s="1" customFormat="1" ht="15" customHeight="1">
      <c r="B177" s="292"/>
      <c r="C177" s="269" t="s">
        <v>103</v>
      </c>
      <c r="D177" s="269"/>
      <c r="E177" s="269"/>
      <c r="F177" s="291" t="s">
        <v>541</v>
      </c>
      <c r="G177" s="269"/>
      <c r="H177" s="269" t="s">
        <v>609</v>
      </c>
      <c r="I177" s="269" t="s">
        <v>610</v>
      </c>
      <c r="J177" s="269"/>
      <c r="K177" s="313"/>
    </row>
    <row r="178" s="1" customFormat="1" ht="15" customHeight="1">
      <c r="B178" s="292"/>
      <c r="C178" s="269" t="s">
        <v>56</v>
      </c>
      <c r="D178" s="269"/>
      <c r="E178" s="269"/>
      <c r="F178" s="291" t="s">
        <v>541</v>
      </c>
      <c r="G178" s="269"/>
      <c r="H178" s="269" t="s">
        <v>611</v>
      </c>
      <c r="I178" s="269" t="s">
        <v>612</v>
      </c>
      <c r="J178" s="269">
        <v>1</v>
      </c>
      <c r="K178" s="313"/>
    </row>
    <row r="179" s="1" customFormat="1" ht="15" customHeight="1">
      <c r="B179" s="292"/>
      <c r="C179" s="269" t="s">
        <v>52</v>
      </c>
      <c r="D179" s="269"/>
      <c r="E179" s="269"/>
      <c r="F179" s="291" t="s">
        <v>541</v>
      </c>
      <c r="G179" s="269"/>
      <c r="H179" s="269" t="s">
        <v>613</v>
      </c>
      <c r="I179" s="269" t="s">
        <v>543</v>
      </c>
      <c r="J179" s="269">
        <v>20</v>
      </c>
      <c r="K179" s="313"/>
    </row>
    <row r="180" s="1" customFormat="1" ht="15" customHeight="1">
      <c r="B180" s="292"/>
      <c r="C180" s="269" t="s">
        <v>53</v>
      </c>
      <c r="D180" s="269"/>
      <c r="E180" s="269"/>
      <c r="F180" s="291" t="s">
        <v>541</v>
      </c>
      <c r="G180" s="269"/>
      <c r="H180" s="269" t="s">
        <v>614</v>
      </c>
      <c r="I180" s="269" t="s">
        <v>543</v>
      </c>
      <c r="J180" s="269">
        <v>255</v>
      </c>
      <c r="K180" s="313"/>
    </row>
    <row r="181" s="1" customFormat="1" ht="15" customHeight="1">
      <c r="B181" s="292"/>
      <c r="C181" s="269" t="s">
        <v>104</v>
      </c>
      <c r="D181" s="269"/>
      <c r="E181" s="269"/>
      <c r="F181" s="291" t="s">
        <v>541</v>
      </c>
      <c r="G181" s="269"/>
      <c r="H181" s="269" t="s">
        <v>505</v>
      </c>
      <c r="I181" s="269" t="s">
        <v>543</v>
      </c>
      <c r="J181" s="269">
        <v>10</v>
      </c>
      <c r="K181" s="313"/>
    </row>
    <row r="182" s="1" customFormat="1" ht="15" customHeight="1">
      <c r="B182" s="292"/>
      <c r="C182" s="269" t="s">
        <v>105</v>
      </c>
      <c r="D182" s="269"/>
      <c r="E182" s="269"/>
      <c r="F182" s="291" t="s">
        <v>541</v>
      </c>
      <c r="G182" s="269"/>
      <c r="H182" s="269" t="s">
        <v>615</v>
      </c>
      <c r="I182" s="269" t="s">
        <v>576</v>
      </c>
      <c r="J182" s="269"/>
      <c r="K182" s="313"/>
    </row>
    <row r="183" s="1" customFormat="1" ht="15" customHeight="1">
      <c r="B183" s="292"/>
      <c r="C183" s="269" t="s">
        <v>616</v>
      </c>
      <c r="D183" s="269"/>
      <c r="E183" s="269"/>
      <c r="F183" s="291" t="s">
        <v>541</v>
      </c>
      <c r="G183" s="269"/>
      <c r="H183" s="269" t="s">
        <v>617</v>
      </c>
      <c r="I183" s="269" t="s">
        <v>576</v>
      </c>
      <c r="J183" s="269"/>
      <c r="K183" s="313"/>
    </row>
    <row r="184" s="1" customFormat="1" ht="15" customHeight="1">
      <c r="B184" s="292"/>
      <c r="C184" s="269" t="s">
        <v>605</v>
      </c>
      <c r="D184" s="269"/>
      <c r="E184" s="269"/>
      <c r="F184" s="291" t="s">
        <v>541</v>
      </c>
      <c r="G184" s="269"/>
      <c r="H184" s="269" t="s">
        <v>618</v>
      </c>
      <c r="I184" s="269" t="s">
        <v>576</v>
      </c>
      <c r="J184" s="269"/>
      <c r="K184" s="313"/>
    </row>
    <row r="185" s="1" customFormat="1" ht="15" customHeight="1">
      <c r="B185" s="292"/>
      <c r="C185" s="269" t="s">
        <v>108</v>
      </c>
      <c r="D185" s="269"/>
      <c r="E185" s="269"/>
      <c r="F185" s="291" t="s">
        <v>547</v>
      </c>
      <c r="G185" s="269"/>
      <c r="H185" s="269" t="s">
        <v>619</v>
      </c>
      <c r="I185" s="269" t="s">
        <v>543</v>
      </c>
      <c r="J185" s="269">
        <v>50</v>
      </c>
      <c r="K185" s="313"/>
    </row>
    <row r="186" s="1" customFormat="1" ht="15" customHeight="1">
      <c r="B186" s="292"/>
      <c r="C186" s="269" t="s">
        <v>620</v>
      </c>
      <c r="D186" s="269"/>
      <c r="E186" s="269"/>
      <c r="F186" s="291" t="s">
        <v>547</v>
      </c>
      <c r="G186" s="269"/>
      <c r="H186" s="269" t="s">
        <v>621</v>
      </c>
      <c r="I186" s="269" t="s">
        <v>622</v>
      </c>
      <c r="J186" s="269"/>
      <c r="K186" s="313"/>
    </row>
    <row r="187" s="1" customFormat="1" ht="15" customHeight="1">
      <c r="B187" s="292"/>
      <c r="C187" s="269" t="s">
        <v>623</v>
      </c>
      <c r="D187" s="269"/>
      <c r="E187" s="269"/>
      <c r="F187" s="291" t="s">
        <v>547</v>
      </c>
      <c r="G187" s="269"/>
      <c r="H187" s="269" t="s">
        <v>624</v>
      </c>
      <c r="I187" s="269" t="s">
        <v>622</v>
      </c>
      <c r="J187" s="269"/>
      <c r="K187" s="313"/>
    </row>
    <row r="188" s="1" customFormat="1" ht="15" customHeight="1">
      <c r="B188" s="292"/>
      <c r="C188" s="269" t="s">
        <v>625</v>
      </c>
      <c r="D188" s="269"/>
      <c r="E188" s="269"/>
      <c r="F188" s="291" t="s">
        <v>547</v>
      </c>
      <c r="G188" s="269"/>
      <c r="H188" s="269" t="s">
        <v>626</v>
      </c>
      <c r="I188" s="269" t="s">
        <v>622</v>
      </c>
      <c r="J188" s="269"/>
      <c r="K188" s="313"/>
    </row>
    <row r="189" s="1" customFormat="1" ht="15" customHeight="1">
      <c r="B189" s="292"/>
      <c r="C189" s="325" t="s">
        <v>627</v>
      </c>
      <c r="D189" s="269"/>
      <c r="E189" s="269"/>
      <c r="F189" s="291" t="s">
        <v>547</v>
      </c>
      <c r="G189" s="269"/>
      <c r="H189" s="269" t="s">
        <v>628</v>
      </c>
      <c r="I189" s="269" t="s">
        <v>629</v>
      </c>
      <c r="J189" s="326" t="s">
        <v>630</v>
      </c>
      <c r="K189" s="313"/>
    </row>
    <row r="190" s="1" customFormat="1" ht="15" customHeight="1">
      <c r="B190" s="292"/>
      <c r="C190" s="276" t="s">
        <v>41</v>
      </c>
      <c r="D190" s="269"/>
      <c r="E190" s="269"/>
      <c r="F190" s="291" t="s">
        <v>541</v>
      </c>
      <c r="G190" s="269"/>
      <c r="H190" s="266" t="s">
        <v>631</v>
      </c>
      <c r="I190" s="269" t="s">
        <v>632</v>
      </c>
      <c r="J190" s="269"/>
      <c r="K190" s="313"/>
    </row>
    <row r="191" s="1" customFormat="1" ht="15" customHeight="1">
      <c r="B191" s="292"/>
      <c r="C191" s="276" t="s">
        <v>633</v>
      </c>
      <c r="D191" s="269"/>
      <c r="E191" s="269"/>
      <c r="F191" s="291" t="s">
        <v>541</v>
      </c>
      <c r="G191" s="269"/>
      <c r="H191" s="269" t="s">
        <v>634</v>
      </c>
      <c r="I191" s="269" t="s">
        <v>576</v>
      </c>
      <c r="J191" s="269"/>
      <c r="K191" s="313"/>
    </row>
    <row r="192" s="1" customFormat="1" ht="15" customHeight="1">
      <c r="B192" s="292"/>
      <c r="C192" s="276" t="s">
        <v>635</v>
      </c>
      <c r="D192" s="269"/>
      <c r="E192" s="269"/>
      <c r="F192" s="291" t="s">
        <v>541</v>
      </c>
      <c r="G192" s="269"/>
      <c r="H192" s="269" t="s">
        <v>636</v>
      </c>
      <c r="I192" s="269" t="s">
        <v>576</v>
      </c>
      <c r="J192" s="269"/>
      <c r="K192" s="313"/>
    </row>
    <row r="193" s="1" customFormat="1" ht="15" customHeight="1">
      <c r="B193" s="292"/>
      <c r="C193" s="276" t="s">
        <v>637</v>
      </c>
      <c r="D193" s="269"/>
      <c r="E193" s="269"/>
      <c r="F193" s="291" t="s">
        <v>547</v>
      </c>
      <c r="G193" s="269"/>
      <c r="H193" s="269" t="s">
        <v>638</v>
      </c>
      <c r="I193" s="269" t="s">
        <v>576</v>
      </c>
      <c r="J193" s="269"/>
      <c r="K193" s="313"/>
    </row>
    <row r="194" s="1" customFormat="1" ht="15" customHeight="1">
      <c r="B194" s="319"/>
      <c r="C194" s="327"/>
      <c r="D194" s="301"/>
      <c r="E194" s="301"/>
      <c r="F194" s="301"/>
      <c r="G194" s="301"/>
      <c r="H194" s="301"/>
      <c r="I194" s="301"/>
      <c r="J194" s="301"/>
      <c r="K194" s="320"/>
    </row>
    <row r="195" s="1" customFormat="1" ht="18.75" customHeight="1">
      <c r="B195" s="266"/>
      <c r="C195" s="269"/>
      <c r="D195" s="269"/>
      <c r="E195" s="269"/>
      <c r="F195" s="291"/>
      <c r="G195" s="269"/>
      <c r="H195" s="269"/>
      <c r="I195" s="269"/>
      <c r="J195" s="269"/>
      <c r="K195" s="266"/>
    </row>
    <row r="196" s="1" customFormat="1" ht="18.75" customHeight="1">
      <c r="B196" s="266"/>
      <c r="C196" s="269"/>
      <c r="D196" s="269"/>
      <c r="E196" s="269"/>
      <c r="F196" s="291"/>
      <c r="G196" s="269"/>
      <c r="H196" s="269"/>
      <c r="I196" s="269"/>
      <c r="J196" s="269"/>
      <c r="K196" s="266"/>
    </row>
    <row r="197" s="1" customFormat="1" ht="18.75" customHeight="1">
      <c r="B197" s="277"/>
      <c r="C197" s="277"/>
      <c r="D197" s="277"/>
      <c r="E197" s="277"/>
      <c r="F197" s="277"/>
      <c r="G197" s="277"/>
      <c r="H197" s="277"/>
      <c r="I197" s="277"/>
      <c r="J197" s="277"/>
      <c r="K197" s="277"/>
    </row>
    <row r="198" s="1" customFormat="1" ht="13.5">
      <c r="B198" s="256"/>
      <c r="C198" s="257"/>
      <c r="D198" s="257"/>
      <c r="E198" s="257"/>
      <c r="F198" s="257"/>
      <c r="G198" s="257"/>
      <c r="H198" s="257"/>
      <c r="I198" s="257"/>
      <c r="J198" s="257"/>
      <c r="K198" s="258"/>
    </row>
    <row r="199" s="1" customFormat="1" ht="21">
      <c r="B199" s="259"/>
      <c r="C199" s="260" t="s">
        <v>639</v>
      </c>
      <c r="D199" s="260"/>
      <c r="E199" s="260"/>
      <c r="F199" s="260"/>
      <c r="G199" s="260"/>
      <c r="H199" s="260"/>
      <c r="I199" s="260"/>
      <c r="J199" s="260"/>
      <c r="K199" s="261"/>
    </row>
    <row r="200" s="1" customFormat="1" ht="25.5" customHeight="1">
      <c r="B200" s="259"/>
      <c r="C200" s="328" t="s">
        <v>640</v>
      </c>
      <c r="D200" s="328"/>
      <c r="E200" s="328"/>
      <c r="F200" s="328" t="s">
        <v>641</v>
      </c>
      <c r="G200" s="329"/>
      <c r="H200" s="328" t="s">
        <v>642</v>
      </c>
      <c r="I200" s="328"/>
      <c r="J200" s="328"/>
      <c r="K200" s="261"/>
    </row>
    <row r="201" s="1" customFormat="1" ht="5.25" customHeight="1">
      <c r="B201" s="292"/>
      <c r="C201" s="289"/>
      <c r="D201" s="289"/>
      <c r="E201" s="289"/>
      <c r="F201" s="289"/>
      <c r="G201" s="269"/>
      <c r="H201" s="289"/>
      <c r="I201" s="289"/>
      <c r="J201" s="289"/>
      <c r="K201" s="313"/>
    </row>
    <row r="202" s="1" customFormat="1" ht="15" customHeight="1">
      <c r="B202" s="292"/>
      <c r="C202" s="269" t="s">
        <v>632</v>
      </c>
      <c r="D202" s="269"/>
      <c r="E202" s="269"/>
      <c r="F202" s="291" t="s">
        <v>42</v>
      </c>
      <c r="G202" s="269"/>
      <c r="H202" s="269" t="s">
        <v>643</v>
      </c>
      <c r="I202" s="269"/>
      <c r="J202" s="269"/>
      <c r="K202" s="313"/>
    </row>
    <row r="203" s="1" customFormat="1" ht="15" customHeight="1">
      <c r="B203" s="292"/>
      <c r="C203" s="298"/>
      <c r="D203" s="269"/>
      <c r="E203" s="269"/>
      <c r="F203" s="291" t="s">
        <v>43</v>
      </c>
      <c r="G203" s="269"/>
      <c r="H203" s="269" t="s">
        <v>644</v>
      </c>
      <c r="I203" s="269"/>
      <c r="J203" s="269"/>
      <c r="K203" s="313"/>
    </row>
    <row r="204" s="1" customFormat="1" ht="15" customHeight="1">
      <c r="B204" s="292"/>
      <c r="C204" s="298"/>
      <c r="D204" s="269"/>
      <c r="E204" s="269"/>
      <c r="F204" s="291" t="s">
        <v>46</v>
      </c>
      <c r="G204" s="269"/>
      <c r="H204" s="269" t="s">
        <v>645</v>
      </c>
      <c r="I204" s="269"/>
      <c r="J204" s="269"/>
      <c r="K204" s="313"/>
    </row>
    <row r="205" s="1" customFormat="1" ht="15" customHeight="1">
      <c r="B205" s="292"/>
      <c r="C205" s="269"/>
      <c r="D205" s="269"/>
      <c r="E205" s="269"/>
      <c r="F205" s="291" t="s">
        <v>44</v>
      </c>
      <c r="G205" s="269"/>
      <c r="H205" s="269" t="s">
        <v>646</v>
      </c>
      <c r="I205" s="269"/>
      <c r="J205" s="269"/>
      <c r="K205" s="313"/>
    </row>
    <row r="206" s="1" customFormat="1" ht="15" customHeight="1">
      <c r="B206" s="292"/>
      <c r="C206" s="269"/>
      <c r="D206" s="269"/>
      <c r="E206" s="269"/>
      <c r="F206" s="291" t="s">
        <v>45</v>
      </c>
      <c r="G206" s="269"/>
      <c r="H206" s="269" t="s">
        <v>647</v>
      </c>
      <c r="I206" s="269"/>
      <c r="J206" s="269"/>
      <c r="K206" s="313"/>
    </row>
    <row r="207" s="1" customFormat="1" ht="15" customHeight="1">
      <c r="B207" s="292"/>
      <c r="C207" s="269"/>
      <c r="D207" s="269"/>
      <c r="E207" s="269"/>
      <c r="F207" s="291"/>
      <c r="G207" s="269"/>
      <c r="H207" s="269"/>
      <c r="I207" s="269"/>
      <c r="J207" s="269"/>
      <c r="K207" s="313"/>
    </row>
    <row r="208" s="1" customFormat="1" ht="15" customHeight="1">
      <c r="B208" s="292"/>
      <c r="C208" s="269" t="s">
        <v>588</v>
      </c>
      <c r="D208" s="269"/>
      <c r="E208" s="269"/>
      <c r="F208" s="291" t="s">
        <v>483</v>
      </c>
      <c r="G208" s="269"/>
      <c r="H208" s="269" t="s">
        <v>648</v>
      </c>
      <c r="I208" s="269"/>
      <c r="J208" s="269"/>
      <c r="K208" s="313"/>
    </row>
    <row r="209" s="1" customFormat="1" ht="15" customHeight="1">
      <c r="B209" s="292"/>
      <c r="C209" s="298"/>
      <c r="D209" s="269"/>
      <c r="E209" s="269"/>
      <c r="F209" s="291" t="s">
        <v>80</v>
      </c>
      <c r="G209" s="269"/>
      <c r="H209" s="269" t="s">
        <v>487</v>
      </c>
      <c r="I209" s="269"/>
      <c r="J209" s="269"/>
      <c r="K209" s="313"/>
    </row>
    <row r="210" s="1" customFormat="1" ht="15" customHeight="1">
      <c r="B210" s="292"/>
      <c r="C210" s="269"/>
      <c r="D210" s="269"/>
      <c r="E210" s="269"/>
      <c r="F210" s="291" t="s">
        <v>485</v>
      </c>
      <c r="G210" s="269"/>
      <c r="H210" s="269" t="s">
        <v>649</v>
      </c>
      <c r="I210" s="269"/>
      <c r="J210" s="269"/>
      <c r="K210" s="313"/>
    </row>
    <row r="211" s="1" customFormat="1" ht="15" customHeight="1">
      <c r="B211" s="330"/>
      <c r="C211" s="298"/>
      <c r="D211" s="298"/>
      <c r="E211" s="298"/>
      <c r="F211" s="291" t="s">
        <v>87</v>
      </c>
      <c r="G211" s="276"/>
      <c r="H211" s="317" t="s">
        <v>488</v>
      </c>
      <c r="I211" s="317"/>
      <c r="J211" s="317"/>
      <c r="K211" s="331"/>
    </row>
    <row r="212" s="1" customFormat="1" ht="15" customHeight="1">
      <c r="B212" s="330"/>
      <c r="C212" s="298"/>
      <c r="D212" s="298"/>
      <c r="E212" s="298"/>
      <c r="F212" s="291" t="s">
        <v>119</v>
      </c>
      <c r="G212" s="276"/>
      <c r="H212" s="317" t="s">
        <v>465</v>
      </c>
      <c r="I212" s="317"/>
      <c r="J212" s="317"/>
      <c r="K212" s="331"/>
    </row>
    <row r="213" s="1" customFormat="1" ht="15" customHeight="1">
      <c r="B213" s="330"/>
      <c r="C213" s="298"/>
      <c r="D213" s="298"/>
      <c r="E213" s="298"/>
      <c r="F213" s="332"/>
      <c r="G213" s="276"/>
      <c r="H213" s="333"/>
      <c r="I213" s="333"/>
      <c r="J213" s="333"/>
      <c r="K213" s="331"/>
    </row>
    <row r="214" s="1" customFormat="1" ht="15" customHeight="1">
      <c r="B214" s="330"/>
      <c r="C214" s="269" t="s">
        <v>612</v>
      </c>
      <c r="D214" s="298"/>
      <c r="E214" s="298"/>
      <c r="F214" s="291">
        <v>1</v>
      </c>
      <c r="G214" s="276"/>
      <c r="H214" s="317" t="s">
        <v>650</v>
      </c>
      <c r="I214" s="317"/>
      <c r="J214" s="317"/>
      <c r="K214" s="331"/>
    </row>
    <row r="215" s="1" customFormat="1" ht="15" customHeight="1">
      <c r="B215" s="330"/>
      <c r="C215" s="298"/>
      <c r="D215" s="298"/>
      <c r="E215" s="298"/>
      <c r="F215" s="291">
        <v>2</v>
      </c>
      <c r="G215" s="276"/>
      <c r="H215" s="317" t="s">
        <v>651</v>
      </c>
      <c r="I215" s="317"/>
      <c r="J215" s="317"/>
      <c r="K215" s="331"/>
    </row>
    <row r="216" s="1" customFormat="1" ht="15" customHeight="1">
      <c r="B216" s="330"/>
      <c r="C216" s="298"/>
      <c r="D216" s="298"/>
      <c r="E216" s="298"/>
      <c r="F216" s="291">
        <v>3</v>
      </c>
      <c r="G216" s="276"/>
      <c r="H216" s="317" t="s">
        <v>652</v>
      </c>
      <c r="I216" s="317"/>
      <c r="J216" s="317"/>
      <c r="K216" s="331"/>
    </row>
    <row r="217" s="1" customFormat="1" ht="15" customHeight="1">
      <c r="B217" s="330"/>
      <c r="C217" s="298"/>
      <c r="D217" s="298"/>
      <c r="E217" s="298"/>
      <c r="F217" s="291">
        <v>4</v>
      </c>
      <c r="G217" s="276"/>
      <c r="H217" s="317" t="s">
        <v>653</v>
      </c>
      <c r="I217" s="317"/>
      <c r="J217" s="317"/>
      <c r="K217" s="331"/>
    </row>
    <row r="218" s="1" customFormat="1" ht="12.75" customHeight="1">
      <c r="B218" s="334"/>
      <c r="C218" s="335"/>
      <c r="D218" s="335"/>
      <c r="E218" s="335"/>
      <c r="F218" s="335"/>
      <c r="G218" s="335"/>
      <c r="H218" s="335"/>
      <c r="I218" s="335"/>
      <c r="J218" s="335"/>
      <c r="K218" s="336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Slezák Jiří</dc:creator>
  <cp:lastModifiedBy>Slezák Jiří</cp:lastModifiedBy>
  <dcterms:created xsi:type="dcterms:W3CDTF">2019-11-20T11:39:19Z</dcterms:created>
  <dcterms:modified xsi:type="dcterms:W3CDTF">2019-11-20T11:39:22Z</dcterms:modified>
</cp:coreProperties>
</file>